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5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<sst xmlns="http://schemas.openxmlformats.org/spreadsheetml/2006/main" count="6316" uniqueCount="2914">
  <si>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</si>
  <si>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</si>
  <si>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</si>
  <si>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</si>
  <si>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</si>
  <si>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</si>
  <si>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</si>
  <si>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</si>
  <si>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</si>
  <si>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</si>
  <si>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</si>
  <si>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</si>
  <si>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</si>
  <si>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</si>
  <si>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</si>
  <si>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</si>
  <si>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</si>
  <si>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</si>
  <si>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</si>
  <si>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</si>
  <si>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</si>
  <si>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</si>
  <si>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</si>
  <si>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</si>
  <si>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</si>
  <si>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</si>
  <si>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</si>
  <si>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</si>
  <si>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</si>
  <si>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</si>
  <si>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</si>
  <si>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</si>
  <si>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</si>
  <si>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</si>
  <si>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</si>
  <si>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</si>
  <si>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</si>
  <si>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</si>
  <si>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</si>
  <si>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</si>
  <si>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</si>
  <si>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</si>
  <si>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</si>
  <si>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</si>
  <si>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</si>
  <si>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</si>
  <si>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</si>
  <si>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</si>
  <si>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</si>
  <si>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</si>
  <si>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</si>
  <si>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</si>
  <si>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</si>
  <si>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</si>
  <si>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</si>
  <si>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</si>
  <si>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</si>
  <si>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</si>
  <si>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</si>
  <si>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</si>
  <si>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</si>
  <si>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</si>
  <si>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</si>
  <si>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</si>
  <si>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</si>
  <si>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</si>
  <si>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</si>
  <si>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</si>
  <si>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</si>
  <si>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</si>
  <si>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</si>
  <si>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</si>
  <si>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</si>
  <si>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</si>
  <si>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</si>
  <si>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</si>
  <si>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</si>
  <si>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</si>
  <si>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</si>
  <si>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</si>
  <si>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</si>
  <si>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</si>
  <si>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</si>
  <si>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</si>
  <si>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</si>
  <si>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</si>
  <si>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</si>
  <si>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</si>
  <si>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</si>
  <si>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</si>
  <si>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</si>
  <si>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</si>
  <si>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</si>
  <si>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</si>
  <si>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</si>
  <si>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</si>
  <si>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</si>
  <si>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</si>
  <si>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</si>
  <si>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</si>
  <si>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</si>
  <si>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</si>
  <si>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</si>
  <si>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</si>
  <si>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</si>
  <si>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</si>
  <si>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</si>
  <si>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</si>
  <si>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</si>
  <si>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</si>
  <si>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</si>
  <si>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</si>
  <si>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</si>
  <si>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</si>
  <si>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</si>
  <si>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</si>
  <si>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</si>
  <si>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</si>
  <si>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</si>
  <si>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</si>
  <si>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</si>
  <si>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</si>
  <si>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</si>
  <si>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</si>
  <si>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</si>
  <si>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</si>
  <si>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</si>
  <si>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</si>
  <si>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</si>
  <si>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</si>
  <si>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</si>
  <si>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</si>
  <si>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</si>
  <si>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</si>
  <si>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</si>
  <si>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</si>
  <si>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</si>
  <si>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</si>
  <si>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</si>
  <si>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</si>
  <si>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</si>
  <si>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</si>
  <si>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</si>
  <si>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</si>
  <si>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</si>
  <si>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</si>
  <si>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</si>
  <si>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</si>
  <si>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</si>
  <si>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</si>
  <si>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</si>
  <si>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</si>
  <si>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</si>
  <si>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</si>
  <si>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</si>
  <si>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</si>
  <si>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</si>
  <si>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</si>
  <si>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</si>
  <si>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</si>
  <si>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</si>
  <si>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</si>
  <si>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</si>
  <si>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</si>
  <si>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</si>
  <si>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</si>
  <si>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</si>
  <si>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</si>
  <si>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</si>
  <si>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</si>
  <si>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</si>
  <si>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</si>
  <si>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</si>
  <si>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</si>
  <si>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</si>
  <si>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</si>
  <si>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</si>
  <si>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</si>
  <si>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</si>
  <si>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</si>
  <si>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</si>
  <si>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</si>
  <si>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</si>
  <si>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</si>
  <si>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</si>
  <si>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</si>
  <si>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</si>
  <si>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</si>
  <si>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</si>
  <si>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</si>
  <si>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</si>
  <si>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</si>
  <si>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</si>
  <si>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</si>
  <si>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</si>
  <si>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</si>
  <si>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</si>
  <si>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</si>
  <si>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</si>
  <si>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</si>
  <si>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</si>
  <si>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</si>
  <si>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</si>
  <si>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</si>
  <si>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</si>
  <si>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</si>
  <si>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</si>
  <si>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</si>
  <si>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</si>
  <si>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</si>
  <si>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</si>
  <si>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</si>
  <si>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</si>
  <si>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</si>
  <si>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</si>
  <si>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</si>
  <si>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</si>
  <si>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</si>
  <si>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</si>
  <si>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</si>
  <si>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</si>
  <si>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</si>
  <si>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</si>
  <si>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</si>
  <si>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</si>
  <si>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</si>
  <si>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</si>
  <si>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</si>
  <si>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</si>
  <si>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</si>
  <si>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</si>
  <si>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</si>
  <si>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</si>
  <si>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</si>
  <si>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</si>
  <si>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</si>
  <si>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</si>
  <si>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</si>
  <si>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</si>
  <si>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</si>
  <si>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</si>
  <si>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</si>
  <si>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</si>
  <si>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</si>
  <si>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</si>
  <si>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</si>
  <si>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</si>
  <si>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</si>
  <si>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</si>
  <si>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</si>
  <si>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</si>
  <si>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</si>
  <si>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</si>
  <si>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</si>
  <si>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</si>
  <si>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</si>
  <si>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</si>
  <si>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</si>
  <si>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</si>
  <si>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</si>
  <si>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</si>
  <si>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</si>
  <si>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</si>
  <si>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</si>
  <si>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</si>
  <si>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</si>
  <si>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</si>
  <si>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</si>
  <si>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</si>
  <si>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</si>
  <si>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</si>
  <si>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</si>
  <si>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</si>
  <si>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</si>
  <si>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</si>
  <si>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</si>
  <si>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</si>
  <si>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</si>
  <si>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</si>
  <si>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</si>
  <si>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</si>
  <si>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</si>
  <si>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</si>
  <si>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</si>
  <si>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</si>
  <si>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</si>
  <si>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</si>
  <si>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</si>
  <si>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</si>
  <si>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</si>
  <si>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</si>
  <si>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</si>
  <si>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</si>
  <si>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</si>
  <si>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</si>
  <si>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</si>
  <si>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</si>
  <si>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</si>
  <si>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</si>
  <si>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</si>
  <si>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</si>
  <si>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</si>
  <si>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</si>
  <si>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</si>
  <si>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</si>
  <si>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</si>
  <si>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</si>
  <si>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</si>
  <si>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</si>
  <si>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</si>
  <si>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</si>
  <si>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</si>
  <si>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</si>
  <si>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</si>
  <si>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</si>
  <si>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</si>
  <si>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</si>
  <si>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</si>
  <si>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</si>
  <si>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</si>
  <si>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</si>
  <si>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</si>
  <si>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</si>
  <si>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</si>
  <si>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</si>
  <si>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</si>
  <si>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</si>
  <si>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</si>
  <si>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</si>
  <si>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</si>
  <si>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</si>
  <si>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</si>
  <si>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</si>
  <si>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</si>
  <si>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</si>
  <si>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</si>
  <si>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</si>
  <si>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</si>
  <si>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</si>
  <si>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</si>
  <si>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</si>
  <si>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</si>
  <si>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</si>
  <si>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</si>
  <si>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</si>
  <si>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</si>
  <si>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</si>
  <si>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</si>
  <si>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</si>
  <si>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</si>
  <si>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</si>
  <si>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</si>
  <si>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</si>
  <si>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</si>
  <si>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</si>
  <si>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</si>
  <si>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</si>
  <si>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</si>
  <si>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</si>
  <si>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</si>
  <si>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</si>
  <si>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</si>
  <si>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</si>
  <si>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</si>
  <si>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</si>
  <si>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</si>
  <si>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</si>
  <si>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</si>
  <si>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</si>
  <si>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</si>
  <si>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</si>
  <si>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</si>
  <si>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</si>
  <si>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</si>
  <si>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</si>
  <si>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</si>
  <si>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</si>
  <si>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</si>
  <si>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</si>
  <si>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</si>
  <si>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</si>
  <si>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</si>
  <si>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</si>
  <si>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</si>
  <si>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</si>
  <si>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</si>
  <si>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</si>
  <si>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</si>
  <si>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</si>
  <si>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</si>
  <si>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</si>
  <si>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</si>
  <si>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</si>
  <si>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</si>
  <si>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</si>
  <si>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</si>
  <si>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</si>
  <si>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</si>
  <si>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</si>
  <si>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</si>
  <si>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</si>
  <si>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</si>
  <si>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</si>
  <si>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</si>
  <si>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</si>
  <si>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</si>
  <si>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</si>
  <si>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</si>
  <si>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</si>
  <si>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</si>
  <si>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</si>
  <si>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</si>
  <si>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</si>
  <si>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</si>
  <si>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</si>
  <si>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</si>
  <si>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</si>
  <si>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</si>
  <si>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</si>
  <si>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</si>
  <si>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</si>
  <si>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</si>
  <si>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</si>
  <si>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</si>
  <si>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</si>
  <si>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</si>
  <si>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</si>
  <si>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</si>
  <si>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</si>
  <si>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</si>
  <si>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</si>
  <si>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</si>
  <si>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</si>
  <si>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</si>
  <si>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</si>
  <si>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</si>
  <si>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</si>
  <si>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</si>
  <si>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</si>
  <si>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</si>
  <si>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</si>
  <si>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</si>
  <si>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</si>
  <si>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</si>
  <si>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</si>
  <si>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</si>
  <si>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</si>
  <si>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</si>
  <si>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</si>
  <si>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</si>
  <si>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</si>
  <si>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</si>
  <si>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</si>
  <si>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</si>
  <si>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</si>
  <si>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</si>
  <si>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</si>
  <si>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</si>
  <si>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</si>
  <si>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</si>
  <si>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</si>
  <si>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</si>
  <si>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</si>
  <si>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</si>
  <si>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</si>
  <si>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</si>
  <si>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</si>
  <si>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</si>
  <si>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</si>
  <si>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</si>
  <si>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</si>
  <si>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</si>
  <si>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</si>
  <si>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</si>
  <si>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</si>
  <si>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</si>
  <si>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</si>
  <si>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</si>
  <si>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</si>
  <si>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</si>
  <si>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</si>
  <si>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</si>
  <si>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</si>
  <si>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</si>
  <si>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</si>
  <si>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</si>
  <si>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</si>
  <si>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</si>
  <si>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</si>
  <si>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</si>
  <si>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</si>
  <si>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</si>
  <si>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</si>
  <si>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</si>
  <si>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</si>
  <si>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</si>
  <si>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</si>
  <si>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</si>
  <si>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</si>
  <si>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</si>
  <si>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</si>
  <si>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</si>
  <si>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</si>
  <si>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</si>
  <si>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</si>
  <si>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</si>
  <si>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</si>
  <si>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</si>
  <si>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</si>
  <si>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</si>
  <si>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</si>
  <si>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</si>
  <si>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</si>
  <si>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</si>
  <si>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</si>
  <si>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</si>
  <si>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</si>
  <si>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</si>
  <si>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</si>
  <si>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</si>
  <si>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</si>
  <si>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</si>
  <si>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</si>
  <si>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</si>
  <si>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</si>
  <si>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</si>
  <si>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</si>
  <si>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</si>
  <si>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</si>
  <si>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</si>
  <si>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</si>
  <si>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</si>
  <si>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</si>
  <si>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</si>
  <si>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</si>
  <si>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</si>
  <si>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</si>
  <si>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</si>
  <si>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</si>
  <si>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</si>
  <si>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</si>
  <si>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</si>
  <si>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</si>
  <si>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</si>
  <si>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</si>
  <si>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</si>
  <si>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</si>
  <si>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</si>
  <si>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</si>
  <si>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</si>
  <si>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</si>
  <si>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</si>
  <si>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</si>
  <si>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</si>
  <si>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</si>
  <si>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</si>
  <si>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</si>
  <si>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</si>
  <si>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</si>
  <si>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</si>
  <si>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</si>
  <si>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</si>
  <si>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</si>
  <si>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</si>
  <si>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</si>
  <si>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</si>
  <si>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</si>
  <si>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</si>
  <si>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</si>
  <si>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</si>
  <si>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</si>
  <si>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</si>
  <si>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</si>
  <si>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</si>
  <si>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</si>
  <si>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</si>
  <si>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</si>
  <si>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</si>
  <si>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</si>
  <si>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</si>
  <si>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</si>
  <si>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</si>
  <si>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</si>
  <si>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</si>
  <si>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</si>
  <si>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</si>
  <si>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</si>
  <si>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</si>
  <si>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</si>
  <si>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</si>
  <si>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</si>
  <si>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</si>
  <si>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</si>
  <si>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</si>
  <si>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</si>
  <si>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</si>
  <si>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</si>
  <si>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</si>
  <si>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</si>
  <si>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</si>
  <si>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</si>
  <si>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</si>
  <si>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</si>
  <si>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</si>
  <si>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</si>
  <si>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</si>
  <si>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</si>
  <si>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</si>
  <si>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</si>
  <si>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</si>
  <si>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</si>
  <si>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</si>
  <si>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</si>
  <si>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</si>
  <si>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</si>
  <si>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</si>
  <si>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</si>
  <si>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</si>
  <si>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</si>
  <si>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</si>
  <si>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</si>
  <si>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</si>
  <si>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</si>
  <si>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</si>
  <si>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</si>
  <si>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</si>
  <si>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</si>
  <si>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</si>
  <si>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</si>
  <si>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</si>
  <si>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</si>
  <si>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</si>
  <si>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</si>
  <si>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</si>
  <si>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</si>
  <si>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</si>
  <si>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</si>
  <si>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</si>
  <si>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</si>
  <si>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</si>
  <si>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</si>
  <si>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</si>
  <si>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</si>
  <si>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</si>
  <si>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</si>
  <si>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</si>
  <si>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</si>
  <si>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</si>
  <si>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</si>
  <si>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</si>
  <si>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</si>
  <si>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</si>
  <si>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</si>
  <si>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</si>
  <si>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</si>
  <si>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</si>
  <si>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</si>
  <si>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</si>
  <si>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</si>
  <si>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</si>
  <si>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</si>
  <si>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</si>
  <si>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</si>
  <si>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</si>
  <si>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</si>
  <si>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</si>
  <si>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</si>
  <si>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</si>
  <si>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</si>
  <si>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</si>
  <si>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</si>
  <si>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</si>
  <si>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</si>
  <si>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</si>
  <si>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</si>
  <si>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</si>
  <si>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</si>
  <si>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</si>
  <si>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</si>
  <si>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</si>
  <si>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</si>
  <si>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</si>
  <si>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</si>
  <si>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</si>
  <si>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</si>
  <si>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</si>
  <si>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</si>
  <si>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</si>
  <si>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</si>
  <si>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</si>
  <si>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</si>
  <si>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</si>
  <si>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</si>
  <si>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</si>
  <si>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</si>
  <si>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</si>
  <si>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</si>
  <si>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</si>
  <si>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</si>
  <si>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</si>
  <si>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</si>
  <si>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</si>
  <si>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</si>
  <si>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</si>
  <si>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</si>
  <si>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</si>
  <si>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</si>
  <si>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</si>
  <si>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</si>
  <si>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</si>
  <si>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</si>
  <si>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</si>
  <si>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</si>
  <si>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</si>
  <si>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</si>
  <si>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</si>
  <si>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</si>
  <si>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</si>
  <si>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</si>
  <si>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</si>
  <si>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</si>
  <si>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</si>
  <si>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</si>
  <si>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</si>
  <si>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</si>
  <si>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</si>
  <si>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</si>
  <si>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</si>
  <si>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</si>
  <si>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</si>
  <si>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</si>
  <si>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</si>
  <si>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</si>
  <si>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</si>
  <si>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</si>
  <si>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</si>
  <si>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</si>
  <si>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</si>
  <si>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</si>
  <si>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</si>
  <si>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</si>
  <si>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</si>
  <si>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</si>
  <si>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</si>
  <si>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</si>
  <si>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</si>
  <si>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</si>
  <si>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</si>
  <si>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</si>
  <si>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</si>
  <si>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</si>
  <si>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</si>
  <si>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</si>
  <si>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</si>
  <si>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</si>
  <si>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</si>
  <si>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</si>
  <si>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</si>
  <si>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</si>
  <si>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</si>
  <si>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</si>
  <si>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</si>
  <si>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</si>
  <si>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</si>
  <si>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</si>
  <si>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</si>
  <si>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</si>
  <si>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</si>
  <si>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</si>
  <si>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</si>
  <si>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</si>
  <si>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</si>
  <si>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</si>
  <si>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</si>
  <si>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</si>
  <si>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</si>
  <si>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</si>
  <si>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</si>
  <si>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</si>
  <si>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</si>
  <si>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</si>
  <si>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</si>
  <si>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</si>
  <si>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</si>
  <si>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</si>
  <si>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</si>
  <si>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</si>
  <si>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</si>
  <si>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</si>
  <si>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</si>
  <si>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</si>
  <si>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</si>
  <si>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</si>
  <si>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</si>
  <si>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</si>
  <si>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</si>
  <si>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</si>
  <si>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</si>
  <si>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</si>
  <si>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</si>
  <si>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</si>
  <si>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</si>
  <si>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</si>
  <si>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</si>
  <si>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</si>
  <si>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</si>
  <si>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</si>
  <si>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</si>
  <si>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</si>
  <si>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</si>
  <si>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</si>
  <si>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</si>
  <si>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</si>
  <si>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</si>
  <si>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</si>
  <si>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</si>
  <si>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</si>
  <si>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</si>
  <si>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</si>
  <si>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</si>
  <si>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</si>
  <si>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</si>
  <si>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</si>
  <si>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</si>
  <si>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</si>
  <si>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</si>
  <si>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</si>
  <si>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</si>
  <si>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</si>
  <si>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</si>
  <si>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</si>
  <si>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</si>
  <si>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</si>
  <si>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</si>
  <si>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</si>
  <si>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</si>
  <si>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</si>
  <si>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</si>
  <si>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</si>
  <si>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</si>
  <si>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</si>
  <si>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</si>
  <si>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</si>
  <si>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</si>
  <si>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</si>
  <si>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</si>
  <si>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</si>
  <si>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</si>
  <si>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</si>
  <si>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</si>
  <si>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</si>
  <si>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</si>
  <si>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</si>
  <si>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</si>
  <si>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</si>
  <si>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</si>
  <si>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</si>
  <si>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</si>
  <si>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</si>
  <si>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</si>
  <si>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</si>
  <si>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</si>
  <si>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</si>
  <si>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</si>
  <si>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</si>
  <si>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</si>
  <si>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</si>
  <si>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</si>
  <si>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</si>
  <si>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</si>
  <si>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</si>
  <si>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</si>
  <si>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</si>
  <si>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</si>
  <si>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</si>
  <si>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</si>
  <si>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</si>
  <si>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</si>
  <si>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</si>
  <si>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</si>
  <si>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</si>
  <si>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</si>
  <si>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</si>
  <si>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</si>
  <si>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</si>
  <si>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</si>
  <si>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</si>
  <si>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</si>
  <si>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</si>
  <si>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</si>
  <si>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</si>
  <si>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</si>
  <si>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</si>
  <si>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</si>
  <si>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</si>
  <si>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</si>
  <si>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</si>
  <si>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</si>
  <si>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</si>
  <si>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</si>
  <si>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</si>
  <si>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</si>
  <si>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</si>
  <si>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</si>
  <si>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</si>
  <si>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</si>
  <si>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</si>
  <si>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</si>
  <si>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</si>
  <si>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</si>
  <si>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</si>
  <si>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</si>
  <si>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</si>
  <si>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</si>
  <si>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</si>
  <si>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</si>
  <si>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</si>
  <si>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</si>
  <si>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</si>
  <si>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</si>
  <si>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</si>
  <si>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</si>
  <si>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</si>
  <si>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</si>
  <si>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</si>
  <si>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</si>
  <si>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</si>
  <si>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</si>
  <si>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</si>
  <si>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</si>
  <si>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</si>
  <si>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</si>
  <si>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</si>
  <si>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</si>
  <si>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</si>
  <si>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</si>
  <si>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</si>
  <si>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</si>
  <si>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</si>
  <si>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</si>
  <si>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</si>
  <si>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</si>
  <si>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</si>
  <si>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</si>
  <si>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</si>
  <si>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</si>
  <si>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</si>
  <si>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</si>
  <si>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</si>
  <si>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</si>
  <si>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</si>
  <si>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</si>
  <si>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</si>
  <si>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</si>
  <si>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</si>
  <si>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</si>
  <si>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</si>
  <si>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</si>
  <si>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</si>
  <si>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</si>
  <si>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</si>
  <si>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</si>
  <si>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</si>
  <si>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</si>
  <si>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</si>
  <si>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</si>
  <si>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</si>
  <si>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</si>
  <si>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</si>
  <si>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</si>
  <si>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</si>
  <si>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</si>
  <si>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</si>
  <si>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</si>
  <si>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</si>
  <si>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</si>
  <si>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</si>
  <si>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</si>
  <si>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</si>
  <si>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</si>
  <si>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</si>
  <si>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</si>
  <si>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</si>
  <si>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</si>
  <si>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</si>
  <si>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</si>
  <si>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</si>
  <si>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</si>
  <si>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</si>
  <si>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</si>
  <si>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</si>
  <si>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</si>
  <si>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</si>
  <si>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</si>
  <si>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</si>
  <si>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</si>
  <si>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</si>
  <si>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</si>
  <si>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</si>
  <si>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</si>
  <si>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</si>
  <si>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</si>
  <si>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</si>
  <si>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</si>
  <si>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</si>
  <si>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</si>
  <si>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</si>
  <si>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</si>
  <si>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</si>
  <si>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</si>
  <si>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</si>
  <si>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</si>
  <si>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</si>
  <si>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</si>
  <si>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</si>
  <si>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</si>
  <si>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</si>
  <si>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</si>
  <si>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</si>
  <si>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</si>
  <si>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</si>
  <si>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</si>
  <si>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</si>
  <si>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</si>
  <si>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</si>
  <si>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</si>
  <si>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</si>
  <si>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</si>
  <si>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</si>
  <si>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</si>
  <si>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</si>
  <si>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</si>
  <si>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</si>
  <si>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</si>
  <si>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</si>
  <si>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</si>
  <si>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</si>
  <si>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</si>
  <si>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</si>
  <si>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</si>
  <si>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</si>
  <si>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</si>
  <si>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</si>
  <si>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</si>
  <si>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</si>
  <si>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</si>
  <si>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</si>
  <si>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</si>
  <si>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</si>
  <si>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</si>
  <si>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</si>
  <si>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</si>
  <si>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</si>
  <si>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</si>
  <si>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</si>
  <si>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</si>
  <si>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</si>
  <si>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</si>
  <si>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</si>
  <si>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</si>
  <si>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</si>
  <si>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</si>
  <si>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</si>
  <si>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</si>
  <si>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</si>
  <si>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</si>
  <si>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</si>
  <si>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</si>
  <si>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</si>
  <si>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</si>
  <si>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</si>
  <si>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</si>
  <si>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</si>
  <si>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</si>
  <si>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</si>
  <si>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</si>
  <si>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</si>
  <si>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</si>
  <si>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</si>
  <si>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</si>
  <si>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</si>
  <si>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</si>
  <si>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</si>
  <si>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</si>
  <si>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</si>
  <si>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</si>
  <si>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</si>
  <si>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</si>
  <si>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</si>
  <si>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</si>
  <si>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</si>
  <si>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</si>
  <si>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</si>
  <si>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</si>
  <si>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</si>
  <si>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</si>
  <si>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</si>
  <si>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</si>
  <si>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</si>
  <si>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</si>
  <si>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</si>
  <si>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</si>
  <si>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</si>
  <si>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</si>
  <si>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</si>
  <si>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</si>
  <si>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</si>
  <si>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</si>
  <si>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</si>
  <si>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</si>
  <si>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</si>
  <si>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</si>
  <si>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</si>
  <si>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</si>
  <si>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</si>
  <si>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</si>
  <si>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</si>
  <si>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</si>
  <si>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</si>
  <si>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</si>
  <si>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</si>
  <si>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</si>
  <si>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</si>
  <si>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</si>
  <si>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</si>
  <si>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</si>
  <si>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</si>
  <si>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</si>
  <si>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</si>
  <si>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</si>
  <si>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</si>
  <si>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</si>
  <si>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</si>
  <si>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</si>
  <si>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</si>
  <si>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</si>
  <si>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</si>
  <si>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</si>
  <si>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</si>
  <si>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</si>
  <si>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</si>
  <si>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</si>
  <si>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</si>
  <si>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</si>
  <si>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</si>
  <si>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</si>
  <si>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</si>
  <si>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</si>
  <si>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</si>
  <si>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</si>
  <si>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</si>
  <si>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</si>
  <si>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</si>
  <si>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</si>
  <si>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</si>
  <si>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</si>
  <si>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</si>
  <si>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</si>
  <si>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</si>
  <si>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</si>
  <si>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</si>
  <si>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</si>
  <si>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</si>
  <si>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</si>
  <si>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</si>
  <si>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</si>
  <si>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</si>
  <si>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</si>
  <si>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</si>
  <si>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</si>
  <si>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</si>
  <si>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</si>
  <si>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</si>
  <si>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</si>
  <si>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</si>
  <si>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</si>
  <si>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</si>
  <si>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</si>
  <si>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</si>
  <si>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</si>
  <si>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</si>
  <si>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</si>
  <si>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</si>
  <si>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</si>
  <si>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</si>
  <si>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</si>
  <si>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</si>
  <si>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</si>
  <si>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</si>
  <si>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</si>
  <si>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</si>
  <si>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</si>
  <si>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</si>
  <si>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</si>
  <si>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</si>
  <si>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</si>
  <si>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</si>
  <si>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</si>
  <si>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</si>
  <si>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</si>
  <si>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</si>
  <si>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</si>
  <si>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</si>
  <si>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</si>
  <si>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</si>
  <si>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</si>
  <si>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</si>
  <si>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</si>
  <si>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</si>
  <si>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</si>
  <si>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</si>
  <si>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</si>
  <si>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</si>
  <si>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</si>
  <si>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</si>
  <si>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</si>
  <si>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</si>
  <si>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</si>
  <si>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</si>
  <si>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</si>
  <si>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</si>
  <si>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</si>
  <si>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</si>
  <si>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</si>
  <si>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</si>
  <si>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</si>
  <si>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</si>
  <si>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</si>
  <si>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</si>
  <si>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</si>
  <si>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</si>
  <si>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</si>
  <si>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</si>
  <si>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</si>
  <si>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</si>
  <si>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</si>
  <si>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</si>
  <si>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</si>
  <si>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</si>
  <si>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</si>
  <si>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</si>
  <si>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</si>
  <si>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</si>
  <si>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</si>
  <si>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</si>
  <si>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</si>
  <si>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</si>
  <si>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</si>
  <si>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</si>
  <si>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</si>
  <si>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</si>
  <si>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</si>
  <si>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</si>
  <si>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</si>
  <si>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</si>
  <si>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</si>
  <si>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</si>
  <si>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</si>
  <si>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</si>
  <si>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</si>
  <si>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</si>
  <si>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</si>
  <si>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</si>
  <si>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</si>
  <si>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</si>
  <si>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</si>
  <si>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</si>
  <si>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</si>
  <si>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</si>
  <si>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</si>
  <si>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</si>
  <si>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</si>
  <si>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</si>
  <si>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</si>
  <si>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</si>
  <si>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</si>
  <si>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</si>
  <si>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</si>
  <si>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</si>
  <si>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</si>
  <si>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</si>
  <si>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</si>
  <si>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</si>
  <si>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</si>
  <si>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</si>
  <si>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</si>
  <si>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</si>
  <si>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</si>
  <si>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</si>
  <si>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</si>
  <si>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</si>
  <si>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</si>
  <si>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</si>
  <si>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</si>
  <si>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</si>
  <si>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</si>
  <si>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</si>
  <si>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</si>
  <si>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</si>
  <si>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</si>
  <si>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</si>
  <si>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</si>
  <si>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</si>
  <si>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</si>
  <si>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</si>
  <si>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</si>
  <si>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</si>
  <si>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</si>
  <si>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</si>
  <si>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</si>
  <si>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</si>
  <si>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</si>
  <si>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</si>
  <si>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</si>
  <si>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</si>
  <si>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</si>
  <si>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</si>
  <si>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</si>
  <si>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</si>
  <si>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</si>
  <si>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</si>
  <si>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</si>
  <si>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</si>
  <si>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</si>
  <si>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</si>
  <si>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</si>
  <si>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</si>
  <si>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</si>
  <si>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</si>
  <si>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</si>
  <si>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</si>
  <si>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</si>
  <si>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</si>
  <si>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</si>
  <si>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</si>
  <si>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</si>
  <si>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</si>
  <si>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</si>
  <si>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</si>
  <si>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</si>
  <si>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</si>
  <si>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</si>
  <si>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</si>
  <si>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</si>
  <si>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</si>
  <si>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</si>
  <si>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</si>
  <si>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</si>
  <si>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</si>
  <si>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</si>
  <si>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</si>
  <si>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</si>
  <si>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</si>
  <si>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</si>
  <si>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</si>
  <si>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</si>
  <si>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</si>
  <si>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</si>
  <si>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</si>
  <si>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</si>
  <si>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</si>
  <si>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</si>
  <si>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</si>
  <si>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</si>
  <si>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</si>
  <si>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</si>
  <si>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</si>
  <si>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</si>
  <si>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</si>
  <si>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</si>
  <si>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</si>
  <si>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</si>
  <si>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</si>
  <si>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</si>
  <si>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</si>
  <si>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</si>
  <si>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</si>
  <si>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</si>
  <si>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</si>
  <si>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</si>
  <si>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</si>
  <si>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</si>
  <si>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</si>
  <si>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</si>
  <si>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</si>
  <si>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</si>
  <si>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</si>
  <si>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</si>
  <si>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</si>
  <si>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</si>
  <si>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</si>
  <si>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</si>
  <si>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</si>
  <si>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</si>
  <si>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</si>
  <si>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</si>
  <si>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</si>
  <si>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</si>
  <si>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</si>
  <si>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</si>
  <si>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</si>
  <si>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</si>
  <si>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</si>
  <si>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</si>
  <si>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</si>
  <si>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</si>
  <si>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</si>
  <si>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</si>
  <si>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</si>
  <si>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</si>
  <si>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</si>
  <si>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</si>
  <si>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</si>
  <si>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</si>
  <si>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</si>
  <si>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</si>
  <si>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</si>
  <si>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</si>
  <si>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</si>
  <si>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</si>
  <si>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</si>
  <si>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</si>
  <si>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</si>
  <si>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</si>
  <si>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</si>
  <si>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</si>
  <si>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</si>
  <si>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</si>
  <si>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</si>
  <si>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</si>
  <si>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</si>
  <si>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</si>
  <si>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</si>
  <si>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</si>
  <si>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</si>
  <si>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</si>
  <si>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</si>
  <si>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</si>
  <si>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</si>
  <si>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</si>
  <si>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</si>
  <si>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</si>
  <si>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</si>
  <si>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</si>
  <si>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</si>
  <si>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</si>
  <si>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</si>
  <si>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</si>
  <si>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</si>
  <si>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</si>
  <si>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</si>
  <si>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</si>
  <si>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</si>
  <si>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</si>
  <si>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</si>
  <si>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</si>
  <si>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</si>
  <si>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</si>
  <si>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</si>
  <si>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</si>
  <si>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</si>
  <si>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</si>
  <si>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</si>
  <si>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</si>
  <si>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</si>
  <si>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</si>
  <si>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</si>
  <si>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</si>
  <si>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</si>
  <si>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</si>
  <si>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</si>
  <si>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</si>
  <si>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</si>
  <si>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</si>
  <si>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</si>
  <si>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</si>
  <si>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</si>
  <si>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</si>
  <si>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</si>
  <si>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</si>
  <si>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</si>
  <si>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</si>
  <si>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</si>
  <si>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</si>
  <si>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</si>
  <si>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</si>
  <si>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</si>
  <si>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</si>
  <si>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</si>
  <si>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</si>
  <si>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</si>
  <si>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</si>
  <si>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</si>
  <si>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</si>
  <si>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</si>
  <si>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</si>
  <si>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</si>
  <si>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</si>
  <si>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</si>
  <si>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</si>
  <si>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</si>
  <si>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</si>
  <si>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</si>
  <si>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</si>
  <si>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</si>
  <si>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</si>
  <si>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</si>
  <si>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</si>
  <si>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</si>
  <si>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</si>
  <si>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</si>
  <si>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</si>
  <si>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</si>
  <si>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</si>
  <si>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</si>
  <si>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</si>
  <si>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</si>
  <si>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</si>
  <si>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</si>
  <si>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</si>
  <si>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</si>
  <si>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</si>
  <si>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</si>
  <si>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</si>
  <si>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</si>
  <si>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</si>
  <si>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</si>
  <si>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</si>
  <si>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</si>
  <si>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</si>
  <si>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</si>
  <si>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</si>
  <si>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</si>
  <si>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</si>
  <si>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</si>
  <si>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</si>
  <si>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</si>
  <si>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</si>
  <si>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</si>
  <si>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</si>
  <si>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</si>
  <si>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</si>
  <si>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</si>
  <si>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</si>
  <si>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</si>
  <si>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</si>
  <si>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</si>
  <si>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</si>
  <si>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</si>
  <si>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</si>
  <si>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</si>
  <si>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</si>
  <si>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</si>
  <si>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</si>
  <si>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</si>
  <si>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</si>
  <si>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</si>
  <si>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</si>
  <si>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</si>
  <si>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</si>
  <si>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</si>
  <si>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</si>
  <si>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</si>
  <si>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</si>
  <si>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</si>
  <si>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</si>
  <si>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</si>
  <si>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</si>
  <si>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</si>
  <si>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</si>
  <si>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</si>
  <si>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</si>
  <si>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</si>
  <si>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</si>
  <si>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</si>
  <si>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</si>
  <si>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</si>
  <si>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</si>
  <si>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</si>
  <si>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</si>
  <si>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</si>
  <si>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</si>
  <si>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</si>
  <si>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</si>
  <si>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</si>
  <si>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</si>
  <si>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</si>
  <si>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</si>
  <si>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</si>
  <si>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</si>
  <si>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</si>
  <si>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</si>
  <si>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</si>
  <si>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</si>
  <si>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</si>
  <si>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</si>
  <si>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</si>
  <si>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</si>
  <si>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</si>
  <si>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</si>
  <si>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</si>
  <si>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</si>
  <si>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</si>
  <si>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</si>
  <si>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</si>
  <si>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</si>
  <si>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</si>
  <si>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</si>
  <si>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</si>
  <si>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</si>
  <si>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</si>
  <si>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</si>
  <si>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</si>
  <si>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</si>
  <si>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</si>
  <si>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</si>
  <si>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</si>
  <si>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</si>
  <si>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</si>
  <si>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</si>
  <si>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</si>
  <si>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</si>
  <si>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</si>
  <si>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</si>
  <si>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</si>
  <si>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</si>
  <si>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</si>
  <si>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</si>
  <si>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</si>
  <si>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</si>
  <si>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</si>
  <si>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</si>
  <si>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</si>
  <si>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</si>
  <si>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</si>
  <si>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</si>
  <si>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</si>
  <si>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</si>
  <si>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</si>
  <si>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</si>
  <si>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</si>
  <si>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</si>
  <si>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</si>
  <si>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</si>
  <si>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</si>
  <si>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</si>
  <si>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</si>
  <si>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</si>
  <si>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</si>
  <si>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</si>
  <si>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</si>
  <si>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</si>
  <si>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</si>
  <si>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</si>
  <si>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</si>
  <si>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</si>
  <si>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</si>
  <si>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</si>
  <si>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</si>
  <si>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</si>
  <si>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</si>
  <si>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</si>
  <si>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</si>
  <si>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</si>
  <si>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</si>
  <si>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</si>
  <si>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</si>
  <si>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</si>
  <si>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</si>
  <si>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</si>
  <si>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</si>
  <si>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</si>
  <si>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</si>
  <si>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</si>
  <si>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</si>
  <si>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</si>
  <si>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</si>
  <si>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</si>
  <si>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</si>
  <si>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</si>
  <si>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</si>
  <si>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</si>
  <si>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</si>
  <si>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</si>
  <si>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</si>
  <si>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</si>
  <si>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</si>
  <si>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</si>
  <si>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</si>
  <si>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</si>
  <si>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</si>
  <si>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</si>
  <si>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</si>
  <si>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</si>
  <si>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</si>
  <si>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</si>
  <si>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</si>
  <si>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</si>
  <si>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</si>
  <si>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</si>
  <si>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</si>
  <si>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</si>
  <si>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</si>
  <si>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</si>
  <si>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</si>
  <si>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</si>
  <si>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</si>
  <si>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</si>
  <si>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</si>
  <si>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</si>
  <si>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</si>
  <si>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</si>
  <si>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</si>
  <si>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</si>
  <si>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</si>
  <si>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</si>
  <si>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</si>
  <si>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</si>
  <si>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</si>
  <si>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</si>
  <si>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</si>
  <si>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</si>
  <si>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</si>
  <si>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</si>
  <si>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</si>
  <si>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</si>
  <si>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</si>
  <si>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</si>
  <si>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</si>
  <si>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</si>
  <si>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</si>
  <si>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</si>
  <si>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</si>
  <si>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</si>
  <si>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</si>
  <si>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</si>
  <si>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</si>
  <si>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</si>
  <si>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</si>
  <si>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</si>
  <si>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</si>
  <si>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</si>
  <si>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</si>
  <si>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</si>
  <si>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</si>
  <si>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</si>
  <si>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</si>
  <si>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</si>
  <si>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</si>
  <si>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</si>
  <si>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</si>
  <si>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</si>
  <si>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</si>
  <si>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</si>
  <si>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</si>
  <si>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</si>
  <si>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</si>
  <si>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</si>
  <si>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</si>
  <si>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</si>
  <si>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</si>
  <si>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</si>
  <si>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</si>
  <si>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</si>
  <si>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</si>
  <si>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</si>
  <si>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</si>
  <si>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</si>
  <si>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</si>
  <si>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</si>
  <si>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</si>
  <si>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</si>
  <si>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</si>
  <si>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</si>
  <si>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</si>
  <si>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</si>
  <si>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</si>
  <si>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</si>
  <si>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</si>
  <si>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</si>
  <si>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</si>
  <si>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</si>
  <si>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</si>
  <si>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</si>
  <si>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</si>
  <si>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</si>
  <si>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</si>
  <si>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</si>
  <si>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</si>
  <si>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</si>
  <si>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</si>
  <si>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</si>
  <si>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</si>
  <si>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</si>
  <si>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</si>
  <si>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</si>
  <si>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</si>
  <si>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</si>
  <si>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</si>
  <si>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</si>
  <si>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</si>
  <si>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</si>
  <si>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</si>
  <si>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</si>
  <si>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</si>
  <si>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</si>
  <si>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</si>
  <si>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</si>
  <si>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</si>
  <si>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</si>
  <si>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</si>
  <si>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</si>
  <si>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</si>
  <si>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</si>
  <si>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</si>
  <si>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</si>
  <si>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</si>
  <si>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</si>
  <si>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</si>
  <si>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</si>
  <si>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</si>
  <si>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</si>
  <si>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</si>
  <si>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</si>
  <si>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</si>
  <si>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</si>
  <si>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</si>
  <si>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</si>
  <si>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</si>
  <si>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</si>
  <si>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</si>
  <si>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</si>
  <si>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</si>
  <si>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</si>
  <si>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</si>
  <si>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</si>
  <si>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</si>
  <si>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</si>
  <si>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</si>
  <si>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</si>
  <si>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</si>
  <si>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</si>
  <si>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</si>
  <si>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</si>
  <si>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</si>
  <si>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</si>
  <si>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</si>
  <si>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</si>
  <si>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</si>
  <si>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</si>
  <si>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</si>
  <si>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</si>
  <si>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</si>
  <si>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</si>
  <si>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</si>
  <si>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</si>
  <si>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</si>
  <si>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</si>
  <si>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</si>
  <si>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</si>
  <si>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</si>
  <si>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</si>
  <si>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</si>
  <si>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</si>
  <si>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</si>
  <si>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</si>
  <si>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</si>
  <si>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</si>
  <si>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</si>
  <si>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</si>
  <si>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</si>
  <si>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</si>
  <si>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</si>
  <si>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</si>
  <si>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</si>
  <si>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</si>
  <si>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</si>
  <si>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</si>
  <si>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</si>
  <si>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</si>
  <si>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</si>
  <si>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</si>
  <si>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</si>
  <si>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</si>
  <si>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</si>
  <si>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</si>
  <si>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</si>
  <si>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</si>
  <si>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</si>
  <si>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</si>
  <si>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</si>
  <si>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</si>
  <si>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</si>
  <si>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</si>
  <si>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</si>
  <si>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</si>
  <si>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</si>
  <si>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</si>
  <si>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</si>
  <si>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</si>
  <si>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</si>
  <si>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</si>
  <si>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</si>
  <si>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</si>
  <si>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</si>
  <si>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</si>
  <si>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</si>
  <si>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</si>
  <si>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</si>
  <si>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</si>
  <si>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</si>
  <si>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</si>
  <si>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</si>
  <si>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</si>
  <si>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</si>
  <si>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</si>
  <si>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</si>
  <si>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</si>
  <si>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</si>
  <si>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</si>
  <si>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</si>
  <si>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</si>
  <si>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</si>
  <si>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</si>
  <si>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</si>
  <si>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</si>
  <si>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</si>
  <si>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</si>
  <si>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</si>
  <si>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</si>
  <si>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</si>
  <si>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</si>
  <si>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</si>
  <si>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</si>
  <si>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</si>
  <si>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</si>
  <si>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</si>
  <si>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</si>
  <si>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</si>
  <si>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</si>
  <si>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</si>
  <si>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</si>
  <si>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</si>
  <si>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</si>
  <si>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</si>
  <si>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</si>
  <si>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</si>
  <si>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</si>
  <si>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</si>
  <si>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</si>
  <si>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</si>
  <si>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</si>
  <si>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</si>
  <si>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</si>
  <si>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</si>
  <si>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</si>
  <si>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</si>
  <si>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</si>
  <si>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</si>
  <si>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</si>
  <si>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</si>
  <si>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</si>
  <si>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</si>
  <si>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</si>
  <si>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</si>
  <si>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</si>
  <si>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</si>
  <si>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</si>
  <si>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</si>
  <si>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</si>
  <si>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</si>
  <si>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</si>
  <si>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</si>
  <si>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</si>
  <si>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</si>
  <si>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</si>
  <si>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</si>
  <si>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</si>
  <si>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</si>
  <si>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</si>
  <si>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</si>
  <si>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</si>
  <si>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</si>
  <si>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</si>
  <si>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</si>
  <si>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</si>
  <si>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</si>
  <si>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</si>
  <si>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</si>
  <si>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</si>
  <si>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</si>
  <si>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</si>
  <si>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</si>
  <si>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</si>
  <si>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</si>
  <si>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</si>
  <si>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</si>
  <si>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</si>
  <si>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</si>
  <si>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</si>
  <si>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</si>
  <si>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</si>
  <si>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</si>
  <si>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</si>
  <si>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</si>
  <si>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</si>
  <si>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</si>
  <si>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</si>
  <si>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</si>
  <si>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</si>
  <si>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</si>
  <si>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</si>
  <si>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</si>
  <si>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</si>
  <si>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</si>
  <si>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</si>
  <si>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</si>
  <si>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</si>
  <si>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</si>
  <si>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</si>
  <si>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</si>
  <si>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</si>
  <si>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</si>
  <si>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</si>
  <si>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</si>
  <si>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</si>
  <si>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</si>
  <si>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</si>
  <si>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</si>
  <si>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</si>
  <si>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</si>
  <si>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</si>
  <si>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</si>
  <si>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</si>
  <si>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</si>
  <si>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</si>
  <si>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</si>
  <si>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</si>
  <si>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</si>
  <si>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</si>
  <si>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</si>
  <si>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</si>
  <si>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</si>
  <si>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</si>
  <si>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</si>
  <si>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</si>
  <si>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</si>
  <si>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</si>
  <si>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</si>
  <si>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</si>
  <si>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</si>
  <si>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</si>
  <si>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</si>
  <si>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</si>
  <si>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</si>
  <si>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</si>
  <si>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</si>
  <si>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</si>
  <si>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</si>
  <si>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</si>
  <si>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</si>
  <si>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</si>
  <si>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</si>
  <si>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</si>
  <si>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</si>
  <si>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</si>
  <si>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</si>
  <si>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</si>
  <si>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</si>
  <si>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</si>
  <si>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</si>
  <si>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</si>
  <si>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</si>
  <si>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</si>
  <si>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</si>
  <si>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</si>
  <si>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</si>
  <si>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</si>
  <si>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</si>
  <si>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</si>
  <si>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</si>
  <si>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</si>
  <si>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</si>
  <si>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</si>
  <si>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</si>
  <si>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</si>
  <si>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</si>
  <si>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</si>
  <si>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</si>
  <si>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</si>
  <si>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</si>
  <si>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</si>
  <si>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</si>
  <si>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</si>
  <si>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</si>
  <si>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</si>
  <si>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</si>
  <si>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</si>
  <si>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</si>
  <si>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</si>
  <si>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</si>
  <si>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</si>
  <si>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</si>
  <si>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</si>
  <si>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</si>
  <si>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</si>
  <si>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</si>
  <si>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</si>
  <si>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</si>
  <si>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</si>
  <si>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</si>
  <si>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</si>
  <si>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</si>
  <si>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</si>
  <si>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</si>
  <si>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</si>
  <si>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</si>
  <si>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</si>
  <si>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</si>
  <si>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</si>
  <si>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</si>
  <si>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</si>
  <si>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</si>
  <si>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</si>
  <si>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</si>
  <si>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</si>
  <si>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</si>
  <si>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</si>
  <si>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</si>
  <si>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</si>
  <si>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</si>
  <si>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</si>
  <si>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</si>
  <si>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</si>
  <si>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</si>
  <si>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</si>
  <si>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</si>
  <si>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</si>
  <si>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</si>
  <si>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</si>
  <si>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</si>
  <si>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</si>
  <si>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</si>
  <si>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</si>
  <si>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</si>
  <si>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</si>
  <si>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</si>
  <si>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</si>
  <si>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</si>
  <si>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</si>
  <si>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</si>
  <si>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</si>
  <si>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</si>
  <si>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</si>
  <si>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</si>
  <si>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</si>
  <si>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</si>
  <si>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</si>
  <si>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</si>
  <si>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</si>
  <si>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</si>
  <si>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</si>
  <si>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</si>
  <si>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</si>
  <si>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</si>
  <si>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</si>
  <si>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</si>
  <si>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</si>
  <si>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</si>
  <si>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</si>
  <si>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</si>
  <si>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</si>
  <si>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</si>
  <si>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</si>
  <si>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</si>
  <si>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</si>
  <si>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</si>
  <si>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</si>
  <si>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</si>
  <si>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</si>
  <si>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</si>
  <si>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</si>
  <si>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</si>
  <si>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</si>
  <si>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</si>
  <si>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</si>
  <si>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</si>
  <si>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</si>
  <si>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</si>
  <si>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</si>
  <si>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</si>
  <si>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</si>
  <si>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</si>
  <si>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</si>
  <si>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</si>
  <si>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</si>
  <si>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</si>
  <si>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</si>
  <si>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</si>
  <si>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</si>
  <si>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</si>
  <si>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</si>
  <si>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</si>
  <si>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</si>
  <si>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</si>
  <si>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</si>
  <si>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</si>
  <si>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</si>
  <si>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</si>
  <si>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</si>
  <si>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</si>
  <si>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</si>
  <si>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</si>
  <si>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</si>
  <si>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</si>
  <si>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</si>
  <si>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</si>
  <si>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</si>
  <si>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</si>
  <si>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</si>
  <si>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</si>
  <si>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</si>
  <si>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</si>
  <si>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</si>
  <si>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</si>
  <si>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</si>
  <si>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</si>
  <si>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</si>
  <si>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</si>
  <si>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</si>
  <si>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</si>
  <si>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</si>
  <si>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</si>
  <si>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</si>
  <si>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</si>
  <si>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</si>
  <si>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</si>
  <si>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</si>
  <si>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</si>
  <si>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</si>
  <si>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</si>
  <si>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</si>
  <si>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</si>
  <si>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</si>
  <si>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</si>
  <si>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</si>
  <si>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</si>
  <si>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</si>
  <si>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</si>
  <si>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</si>
  <si>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</si>
  <si>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</si>
  <si>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</si>
  <si>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</si>
  <si>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</si>
  <si>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</si>
  <si>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</si>
  <si>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</si>
  <si>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</si>
  <si>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</si>
  <si>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</si>
  <si>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</si>
  <si>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</si>
  <si>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</si>
  <si>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</si>
  <si>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</si>
  <si>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</si>
  <si>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</si>
  <si>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</si>
  <si>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</si>
  <si>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</si>
  <si>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</si>
  <si>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</si>
  <si>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</si>
  <si>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</si>
  <si>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</si>
  <si>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</si>
  <si>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</si>
  <si>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</si>
  <si>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</si>
  <si>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</si>
  <si>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</si>
  <si>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</si>
  <si>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</si>
  <si>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</si>
  <si>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</si>
  <si>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</si>
  <si>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</si>
  <si>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</si>
  <si>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</si>
  <si>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</si>
  <si>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</si>
  <si>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</si>
  <si>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</si>
  <si>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</si>
  <si>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</si>
  <si>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</si>
  <si>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</si>
  <si>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</si>
  <si>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</si>
  <si>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</si>
  <si>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</si>
  <si>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</si>
  <si>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</si>
  <si>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</si>
  <si>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</si>
  <si>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</si>
  <si>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</si>
  <si>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</si>
  <si>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</si>
  <si>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</si>
  <si>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</si>
  <si>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</si>
  <si>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</si>
  <si>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</si>
  <si>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</si>
  <si>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</si>
  <si>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</si>
  <si>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</si>
  <si>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</si>
  <si>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</si>
  <si>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</si>
  <si>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</si>
  <si>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</si>
  <si>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</si>
  <si>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</si>
  <si>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</si>
  <si>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</si>
  <si>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</si>
  <si>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</si>
  <si>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</si>
  <si>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</si>
  <si>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</si>
  <si>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</si>
  <si>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</si>
  <si>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</si>
  <si>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</si>
  <si>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</si>
  <si>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</si>
  <si>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</si>
  <si>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</si>
  <si>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</si>
  <si>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</si>
  <si>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</si>
  <si>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</si>
  <si>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</si>
  <si>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</si>
  <si>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</si>
  <si>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</si>
  <si>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</si>
  <si>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</si>
  <si>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</si>
  <si>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</si>
  <si>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</si>
  <si>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</si>
  <si>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</si>
  <si>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</si>
  <si>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</si>
  <si>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</si>
  <si>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</si>
  <si>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</si>
  <si>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</si>
  <si>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</si>
  <si>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</si>
  <si>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</si>
  <si>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</si>
  <si>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</si>
  <si>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</si>
  <si>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</si>
  <si>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</si>
  <si>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</si>
  <si>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</si>
  <si>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</si>
  <si>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</si>
  <si>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</si>
  <si>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</si>
  <si>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</si>
  <si>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</si>
  <si>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</si>
  <si>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</si>
  <si>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</si>
  <si>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</si>
  <si>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</si>
  <si>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</si>
  <si>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</si>
  <si>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</si>
  <si>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</si>
  <si>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</si>
  <si>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</si>
  <si>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</si>
  <si>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</si>
  <si>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</si>
  <si>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</si>
  <si>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</si>
  <si>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</si>
  <si>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</si>
  <si>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</si>
  <si>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</si>
  <si>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</si>
  <si>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</si>
  <si>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</si>
  <si>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</si>
  <si>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</si>
  <si>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</si>
  <si>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</si>
  <si>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</si>
  <si>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</si>
  <si>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</si>
  <si>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</si>
  <si>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</si>
  <si>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</si>
  <si>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</si>
  <si>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</si>
  <si>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</si>
  <si>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</si>
  <si>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</si>
  <si>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</si>
  <si>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</si>
  <si>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</si>
  <si>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</si>
  <si>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</si>
  <si>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</si>
  <si>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</si>
  <si>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</si>
  <si>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</si>
  <si>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</si>
  <si>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</si>
  <si>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</si>
  <si>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</si>
  <si>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</si>
  <si>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</si>
  <si>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</si>
  <si>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</si>
  <si>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</si>
  <si>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</si>
  <si>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</si>
  <si>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</si>
  <si>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</si>
  <si>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</si>
  <si>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</si>
  <si>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</si>
  <si>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</si>
  <si>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</si>
  <si>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</si>
  <si>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</si>
  <si>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</si>
  <si>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</si>
  <si>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</si>
  <si>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</si>
  <si>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</si>
  <si>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</si>
  <si>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</si>
  <si>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</si>
  <si>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</si>
  <si>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</si>
  <si>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</si>
  <si>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</si>
  <si>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</si>
  <si>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</si>
  <si>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</si>
  <si>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</si>
  <si>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</si>
  <si>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</si>
  <si>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</si>
  <si>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</si>
  <si>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</si>
  <si>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</si>
  <si>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</si>
  <si>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</si>
  <si>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</si>
  <si>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</si>
  <si>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</si>
  <si>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</si>
  <si>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</si>
  <si>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</si>
  <si>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</si>
  <si>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</si>
  <si>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</si>
  <si>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</si>
  <si>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</si>
  <si>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</si>
  <si>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</si>
  <si>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</si>
  <si>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</si>
  <si>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</si>
  <si>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</si>
  <si>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</si>
  <si>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</si>
  <si>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</si>
  <si>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</si>
  <si>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</si>
  <si>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</si>
  <si>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</si>
  <si>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</si>
  <si>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</si>
  <si>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</si>
  <si>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</si>
  <si>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</si>
  <si>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</si>
  <si>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</si>
  <si>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</si>
  <si>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</si>
  <si>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</si>
  <si>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</si>
  <si>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</si>
  <si>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</si>
  <si>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</si>
  <si>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</si>
  <si>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</si>
  <si>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</si>
  <si>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</si>
  <si>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</si>
  <si>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</si>
  <si>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</si>
  <si>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</si>
  <si>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</si>
  <si>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</si>
  <si>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</si>
  <si>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</si>
  <si>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</si>
  <si>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</si>
  <si>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</si>
  <si>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</si>
  <si>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</si>
  <si>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</si>
  <si>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</si>
  <si>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</si>
  <si>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</si>
  <si>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</si>
  <si>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</si>
  <si>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</si>
  <si>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</si>
  <si>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</si>
  <si>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</si>
  <si>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</si>
  <si>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</si>
  <si>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</si>
  <si>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</si>
  <si>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</si>
  <si>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</si>
  <si>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</si>
  <si>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</si>
  <si>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</si>
  <si>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</si>
  <si>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</si>
  <si>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</si>
  <si>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</si>
  <si>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</si>
  <si>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</si>
  <si>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</si>
  <si>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</si>
  <si>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</si>
  <si>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</si>
  <si>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</si>
  <si>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</si>
  <si>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</si>
  <si>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</si>
  <si>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</si>
  <si>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</si>
  <si>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</si>
  <si>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</si>
  <si>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</si>
  <si>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</si>
  <si>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</si>
  <si>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</si>
  <si>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</si>
  <si>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</si>
  <si>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</si>
  <si>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</si>
  <si>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</si>
  <si>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</si>
  <si>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</si>
  <si>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</si>
  <si>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</si>
  <si>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</si>
  <si>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</si>
  <si>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</si>
  <si>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</si>
  <si>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</si>
  <si>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</si>
  <si>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</si>
  <si>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</si>
  <si>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</si>
  <si>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</si>
  <si>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</si>
  <si>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</si>
  <si>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</si>
  <si>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</si>
  <si>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</si>
  <si>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</si>
  <si>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</si>
  <si>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</si>
  <si>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</si>
  <si>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</si>
  <si>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</si>
  <si>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</si>
  <si>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</si>
  <si>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</si>
  <si>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</si>
  <si>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</si>
  <si>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</si>
  <si>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</si>
  <si>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</si>
  <si>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</si>
  <si>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</si>
  <si>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</si>
  <si>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</si>
  <si>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</si>
  <si>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</si>
  <si>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</si>
  <si>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</si>
  <si>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</si>
  <si>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</si>
  <si>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</si>
  <si>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</si>
  <si>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</si>
  <si>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</si>
  <si>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</si>
  <si>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</si>
  <si>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</si>
  <si>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</si>
  <si>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</si>
  <si>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</si>
  <si>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</si>
  <si>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</si>
  <si>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</si>
  <si>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</si>
  <si>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</si>
  <si>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</si>
  <si>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</si>
  <si>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</si>
  <si>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</si>
  <si>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</si>
  <si>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</si>
  <si>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</si>
  <si>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</si>
  <si>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</si>
  <si>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</si>
  <si>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</si>
  <si>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</si>
  <si>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</si>
  <si>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</si>
  <si>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</si>
  <si>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</si>
  <si>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</si>
  <si>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</si>
  <si>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</si>
  <si>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</si>
  <si>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</si>
  <si>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</si>
  <si>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</si>
  <si>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</si>
  <si>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</si>
  <si>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</si>
  <si>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</si>
  <si>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</si>
  <si>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</si>
  <si>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</si>
  <si>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</si>
  <si>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</si>
  <si>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</si>
  <si>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</si>
  <si>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</si>
  <si>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</si>
  <si>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</si>
  <si>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</si>
  <si>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</si>
  <si>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</si>
  <si>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</si>
  <si>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</si>
  <si>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</si>
  <si>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</si>
  <si>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</si>
  <si>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</si>
  <si>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</si>
  <si>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</si>
  <si>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</si>
  <si>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</si>
  <si>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</si>
  <si>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</si>
  <si>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</si>
  <si>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</si>
  <si>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</si>
  <si>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</si>
  <si>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</si>
  <si>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</si>
  <si>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</si>
  <si>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</si>
  <si>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</si>
  <si>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</si>
  <si>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</si>
  <si>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</si>
  <si>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</si>
  <si>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</si>
  <si>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</si>
  <si>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</si>
  <si>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</si>
  <si>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</si>
  <si>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</si>
  <si>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</si>
  <si>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</si>
  <si>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</si>
  <si>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</si>
  <si>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</si>
  <si>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</si>
  <si>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</si>
  <si>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</si>
  <si>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</si>
  <si>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</si>
  <si>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</si>
  <si>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</si>
  <si>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</si>
  <si>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</si>
  <si>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</si>
  <si>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</si>
  <si>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</si>
  <si>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</si>
  <si>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</si>
  <si>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</si>
  <si>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</si>
  <si>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</si>
  <si>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</si>
  <si>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</si>
  <si>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</si>
  <si>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</si>
  <si>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</si>
  <si>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</si>
  <si>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</si>
  <si>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</si>
  <si>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</si>
  <si>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</si>
  <si>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</si>
  <si>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</si>
  <si>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</si>
  <si>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</si>
  <si>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</si>
  <si>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</si>
  <si>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</si>
  <si>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</si>
  <si>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</si>
  <si>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</si>
  <si>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</si>
  <si>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</si>
  <si>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</si>
  <si>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</si>
  <si>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</si>
  <si>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</si>
  <si>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</si>
  <si>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</si>
  <si>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</si>
  <si>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</si>
  <si>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</si>
  <si>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</si>
  <si>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</si>
  <si>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</si>
  <si>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</si>
  <si>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</si>
  <si>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</si>
  <si>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</si>
  <si>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</si>
  <si>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</si>
  <si>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</si>
  <si>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</si>
  <si>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</si>
  <si>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</si>
  <si>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</si>
  <si>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</si>
  <si>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</si>
  <si>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</si>
  <si>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</si>
  <si>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</si>
  <si>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</si>
  <si>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</si>
  <si>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</si>
  <si>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</si>
  <si>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</si>
  <si>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</si>
  <si>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</si>
  <si>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</si>
  <si>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</si>
  <si>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</si>
  <si>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</si>
  <si>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</si>
  <si>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</si>
  <si>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</si>
  <si>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</si>
  <si>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</si>
  <si>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</si>
  <si>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</si>
  <si>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</si>
  <si>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</si>
  <si>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</si>
  <si>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</si>
  <si>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</si>
  <si>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</si>
  <si>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</si>
  <si>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</si>
  <si>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</si>
  <si>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</si>
  <si>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</si>
  <si>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</si>
  <si>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</si>
  <si>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</si>
  <si>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</si>
  <si>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</si>
  <si>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</si>
  <si>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</si>
  <si>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</si>
  <si>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</si>
  <si>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</si>
  <si>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</si>
  <si>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</si>
  <si>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</si>
  <si>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</si>
  <si>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</si>
  <si>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</si>
  <si>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</si>
  <si>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</si>
  <si>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</si>
  <si>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</si>
  <si>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</si>
  <si>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</si>
  <si>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</si>
  <si>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</si>
  <si>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</si>
  <si>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</si>
  <si>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</si>
  <si>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</si>
  <si>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</si>
  <si>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</si>
  <si>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</si>
  <si>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</si>
  <si>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</si>
  <si>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</si>
  <si>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</si>
  <si>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</si>
  <si>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</si>
  <si>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</si>
  <si>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</si>
  <si>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</si>
  <si>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</si>
  <si>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</si>
  <si>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</si>
  <si>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</si>
  <si>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</si>
  <si>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</si>
  <si>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</si>
  <si>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</si>
  <si>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</si>
  <si>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</si>
  <si>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</si>
  <si>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</si>
  <si>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</si>
  <si>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</si>
  <si>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</si>
  <si>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</si>
  <si>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</si>
  <si>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</si>
  <si>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</si>
  <si>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</si>
  <si>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</si>
  <si>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</si>
  <si>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</si>
  <si>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</si>
  <si>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</si>
  <si>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</si>
  <si>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</si>
  <si>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</si>
  <si>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</si>
  <si>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</si>
  <si>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</si>
  <si>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</si>
  <si>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</si>
  <si>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</si>
  <si>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</si>
  <si>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</si>
  <si>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</si>
  <si>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</si>
  <si>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</si>
  <si>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</si>
  <si>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</si>
  <si>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</si>
  <si>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</si>
  <si>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</si>
  <si>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</si>
  <si>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</si>
  <si>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</si>
  <si>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</si>
  <si>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</si>
  <si>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</si>
  <si>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</si>
  <si>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</si>
  <si>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</si>
  <si>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</si>
  <si>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</si>
  <si>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</si>
  <si>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</si>
  <si>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</si>
  <si>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</si>
  <si>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</si>
  <si>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</si>
  <si>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</si>
  <si>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</si>
  <si>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</si>
  <si>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</si>
  <si>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</si>
  <si>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</si>
  <si>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</si>
  <si>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</si>
  <si>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</si>
  <si>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</si>
  <si>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</si>
  <si>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</si>
  <si>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SERBIA - NORTH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</si>
</sst>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69698</c:v>
                </c:pt>
                <c:pt idx="1">
                  <c:v>83794</c:v>
                </c:pt>
                <c:pt idx="2">
                  <c:v>90822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63895</c:v>
                </c:pt>
                <c:pt idx="1">
                  <c:v>78388</c:v>
                </c:pt>
                <c:pt idx="2">
                  <c:v>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00128"/>
        <c:axId val="191602048"/>
      </c:barChart>
      <c:catAx>
        <c:axId val="1916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02048"/>
        <c:crosses val="autoZero"/>
        <c:auto val="1"/>
        <c:lblAlgn val="ctr"/>
        <c:lblOffset val="100"/>
        <c:noMultiLvlLbl val="0"/>
      </c:catAx>
      <c:valAx>
        <c:axId val="19160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00128"/>
        <c:crosses val="autoZero"/>
        <c:crossBetween val="between"/>
        <c:majorUnit val="20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82287</c:v>
                </c:pt>
                <c:pt idx="1">
                  <c:v>73416</c:v>
                </c:pt>
                <c:pt idx="2">
                  <c:v>66203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371200"/>
        <c:axId val="200623616"/>
      </c:barChart>
      <c:catAx>
        <c:axId val="2003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3616"/>
        <c:crosses val="autoZero"/>
        <c:auto val="1"/>
        <c:lblAlgn val="ctr"/>
        <c:lblOffset val="100"/>
        <c:noMultiLvlLbl val="0"/>
      </c:catAx>
      <c:valAx>
        <c:axId val="20062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371200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3244</c:v>
                </c:pt>
                <c:pt idx="1">
                  <c:v>2953</c:v>
                </c:pt>
                <c:pt idx="2">
                  <c:v>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112"/>
        <c:axId val="200732672"/>
      </c:barChart>
      <c:catAx>
        <c:axId val="20073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2672"/>
        <c:crosses val="autoZero"/>
        <c:auto val="1"/>
        <c:lblAlgn val="ctr"/>
        <c:lblOffset val="100"/>
        <c:noMultiLvlLbl val="0"/>
      </c:catAx>
      <c:valAx>
        <c:axId val="200732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4873</c:v>
                </c:pt>
                <c:pt idx="1">
                  <c:v>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6944"/>
        <c:axId val="201029888"/>
      </c:barChart>
      <c:catAx>
        <c:axId val="201026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888"/>
        <c:crosses val="autoZero"/>
        <c:auto val="1"/>
        <c:lblAlgn val="ctr"/>
        <c:lblOffset val="100"/>
        <c:noMultiLvlLbl val="0"/>
      </c:catAx>
      <c:valAx>
        <c:axId val="201029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1377746</c:v>
                </c:pt>
                <c:pt idx="1">
                  <c:v>1342892</c:v>
                </c:pt>
                <c:pt idx="2">
                  <c:v>1363440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04096"/>
        <c:axId val="201205632"/>
      </c:barChart>
      <c:catAx>
        <c:axId val="20120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5632"/>
        <c:crosses val="autoZero"/>
        <c:auto val="1"/>
        <c:lblAlgn val="ctr"/>
        <c:lblOffset val="100"/>
        <c:noMultiLvlLbl val="0"/>
      </c:catAx>
      <c:valAx>
        <c:axId val="2012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17.803082564889539</c:v>
                </c:pt>
                <c:pt idx="1">
                  <c:v>61.267690882430074</c:v>
                </c:pt>
                <c:pt idx="2">
                  <c:v>20.92922655268039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2591</c:v>
                </c:pt>
                <c:pt idx="1">
                  <c:v>2540</c:v>
                </c:pt>
                <c:pt idx="2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392</c:v>
                </c:pt>
                <c:pt idx="1">
                  <c:v>384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037888"/>
        <c:axId val="202363264"/>
      </c:barChart>
      <c:catAx>
        <c:axId val="2020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3264"/>
        <c:crosses val="autoZero"/>
        <c:auto val="1"/>
        <c:lblAlgn val="ctr"/>
        <c:lblOffset val="100"/>
        <c:noMultiLvlLbl val="0"/>
      </c:catAx>
      <c:valAx>
        <c:axId val="20236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03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206</c:v>
                </c:pt>
                <c:pt idx="1">
                  <c:v>199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161</c:v>
                </c:pt>
                <c:pt idx="1">
                  <c:v>166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97024"/>
        <c:axId val="202608640"/>
      </c:barChart>
      <c:catAx>
        <c:axId val="2024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8640"/>
        <c:crosses val="autoZero"/>
        <c:auto val="1"/>
        <c:lblAlgn val="ctr"/>
        <c:lblOffset val="100"/>
        <c:noMultiLvlLbl val="0"/>
      </c:catAx>
      <c:valAx>
        <c:axId val="2026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95.5</c:v>
                </c:pt>
                <c:pt idx="1">
                  <c:v>96.2</c:v>
                </c:pt>
                <c:pt idx="2">
                  <c:v>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96.8</c:v>
                </c:pt>
                <c:pt idx="1">
                  <c:v>97.9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937472"/>
        <c:axId val="417746304"/>
      </c:barChart>
      <c:catAx>
        <c:axId val="41693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46304"/>
        <c:crosses val="autoZero"/>
        <c:auto val="1"/>
        <c:lblAlgn val="ctr"/>
        <c:lblOffset val="100"/>
        <c:noMultiLvlLbl val="0"/>
      </c:catAx>
      <c:valAx>
        <c:axId val="417746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937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55353</c:v>
                </c:pt>
                <c:pt idx="1">
                  <c:v>48041</c:v>
                </c:pt>
                <c:pt idx="2">
                  <c:v>44425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764672"/>
        <c:axId val="418766208"/>
      </c:barChart>
      <c:catAx>
        <c:axId val="4187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66208"/>
        <c:crosses val="autoZero"/>
        <c:auto val="1"/>
        <c:lblAlgn val="ctr"/>
        <c:lblOffset val="100"/>
        <c:noMultiLvlLbl val="0"/>
      </c:catAx>
      <c:valAx>
        <c:axId val="418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6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9510912"/>
        <c:axId val="419529088"/>
      </c:barChart>
      <c:catAx>
        <c:axId val="4195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529088"/>
        <c:crosses val="autoZero"/>
        <c:auto val="1"/>
        <c:lblAlgn val="ctr"/>
        <c:lblOffset val="100"/>
        <c:noMultiLvlLbl val="0"/>
      </c:catAx>
      <c:valAx>
        <c:axId val="4195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510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12640</c:v>
                </c:pt>
                <c:pt idx="1">
                  <c:v>17062</c:v>
                </c:pt>
                <c:pt idx="2">
                  <c:v>17052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5196</c:v>
                </c:pt>
                <c:pt idx="1">
                  <c:v>5927</c:v>
                </c:pt>
                <c:pt idx="2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024"/>
        <c:axId val="192363520"/>
      </c:barChart>
      <c:catAx>
        <c:axId val="1923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520"/>
        <c:crosses val="autoZero"/>
        <c:auto val="1"/>
        <c:lblAlgn val="ctr"/>
        <c:lblOffset val="100"/>
        <c:noMultiLvlLbl val="0"/>
      </c:catAx>
      <c:valAx>
        <c:axId val="19236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024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0296192"/>
        <c:axId val="420352768"/>
      </c:barChart>
      <c:catAx>
        <c:axId val="4202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352768"/>
        <c:crosses val="autoZero"/>
        <c:auto val="1"/>
        <c:lblAlgn val="ctr"/>
        <c:lblOffset val="100"/>
        <c:noMultiLvlLbl val="0"/>
      </c:catAx>
      <c:valAx>
        <c:axId val="42035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296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2.3943418345633587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2.4369875117005795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2.3951294086281365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2.4077597630743859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2.4832793650636229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2.8817918418411264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3.1998550863720809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3.6644946151811029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3.7868894587295152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3.6613151495121858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3.3961068755507551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3.4510037048067397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3.635879424160847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3.9569762873116856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3.5415163834365591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2.0336329128951833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1.5903745614743854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1.1472037182830068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229120"/>
        <c:axId val="424237696"/>
      </c:barChart>
      <c:catAx>
        <c:axId val="4242291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4237696"/>
        <c:crosses val="autoZero"/>
        <c:auto val="1"/>
        <c:lblAlgn val="ctr"/>
        <c:lblOffset val="100"/>
        <c:noMultiLvlLbl val="0"/>
      </c:catAx>
      <c:valAx>
        <c:axId val="4242376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4229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2.5626493291473285</c:v>
                </c:pt>
                <c:pt idx="1">
                  <c:v>2.5806760244077953</c:v>
                </c:pt>
                <c:pt idx="2">
                  <c:v>2.5368927402881178</c:v>
                </c:pt>
                <c:pt idx="3">
                  <c:v>2.5058856576637227</c:v>
                </c:pt>
                <c:pt idx="4">
                  <c:v>2.5451185138535735</c:v>
                </c:pt>
                <c:pt idx="5">
                  <c:v>2.902822986311671</c:v>
                </c:pt>
                <c:pt idx="6">
                  <c:v>3.1576761197917658</c:v>
                </c:pt>
                <c:pt idx="7">
                  <c:v>3.612281371627323</c:v>
                </c:pt>
                <c:pt idx="8">
                  <c:v>3.7776427558208288</c:v>
                </c:pt>
                <c:pt idx="9">
                  <c:v>3.5845996017208788</c:v>
                </c:pt>
                <c:pt idx="10">
                  <c:v>3.2447759774742151</c:v>
                </c:pt>
                <c:pt idx="11">
                  <c:v>3.1395035774822659</c:v>
                </c:pt>
                <c:pt idx="12">
                  <c:v>3.1254147525456877</c:v>
                </c:pt>
                <c:pt idx="13">
                  <c:v>3.1978132276856206</c:v>
                </c:pt>
                <c:pt idx="14">
                  <c:v>2.5991110914055544</c:v>
                </c:pt>
                <c:pt idx="15">
                  <c:v>1.3299792401310406</c:v>
                </c:pt>
                <c:pt idx="16">
                  <c:v>0.94520555537243645</c:v>
                </c:pt>
                <c:pt idx="17">
                  <c:v>0.58741357468491939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5468288"/>
        <c:axId val="425469824"/>
      </c:barChart>
      <c:catAx>
        <c:axId val="425468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5469824"/>
        <c:crosses val="autoZero"/>
        <c:auto val="1"/>
        <c:lblAlgn val="ctr"/>
        <c:lblOffset val="100"/>
        <c:noMultiLvlLbl val="0"/>
      </c:catAx>
      <c:valAx>
        <c:axId val="425469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468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0.50904015435411132</c:v>
                </c:pt>
                <c:pt idx="1">
                  <c:v>0.552788949446957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1.1024642052633398</c:v>
                </c:pt>
                <c:pt idx="1">
                  <c:v>0.54480486535568007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4.2925013015971691</c:v>
                </c:pt>
                <c:pt idx="1">
                  <c:v>2.0989431250140629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16.013196468517638</c:v>
                </c:pt>
                <c:pt idx="1">
                  <c:v>13.454488180289328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48.477538570608466</c:v>
                </c:pt>
                <c:pt idx="1">
                  <c:v>58.116002935239642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7.1653331404558553</c:v>
                </c:pt>
                <c:pt idx="1">
                  <c:v>6.3060473630384806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22.439926159203416</c:v>
                </c:pt>
                <c:pt idx="1">
                  <c:v>18.926924581615847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9080960"/>
        <c:axId val="429083264"/>
      </c:barChart>
      <c:catAx>
        <c:axId val="42908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083264"/>
        <c:crosses val="autoZero"/>
        <c:auto val="1"/>
        <c:lblAlgn val="ctr"/>
        <c:lblOffset val="100"/>
        <c:noMultiLvlLbl val="0"/>
      </c:catAx>
      <c:valAx>
        <c:axId val="429083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080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21.347692279622819</c:v>
                </c:pt>
                <c:pt idx="1">
                  <c:v>18.023126262483295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25.548576779245863</c:v>
                </c:pt>
                <c:pt idx="1">
                  <c:v>30.604736303848114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52.52386044271897</c:v>
                </c:pt>
                <c:pt idx="1">
                  <c:v>50.708514880518187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0.57987049841234473</c:v>
                </c:pt>
                <c:pt idx="1">
                  <c:v>0.66362255315041074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3261184"/>
        <c:axId val="434059904"/>
      </c:barChart>
      <c:catAx>
        <c:axId val="43326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059904"/>
        <c:crosses val="autoZero"/>
        <c:auto val="1"/>
        <c:lblAlgn val="ctr"/>
        <c:lblOffset val="100"/>
        <c:noMultiLvlLbl val="0"/>
      </c:catAx>
      <c:valAx>
        <c:axId val="434059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3261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115</c:v>
                </c:pt>
                <c:pt idx="1">
                  <c:v>133</c:v>
                </c:pt>
                <c:pt idx="2">
                  <c:v>1087</c:v>
                </c:pt>
                <c:pt idx="3">
                  <c:v>1569</c:v>
                </c:pt>
                <c:pt idx="4">
                  <c:v>1830</c:v>
                </c:pt>
                <c:pt idx="5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128</c:v>
                </c:pt>
                <c:pt idx="1">
                  <c:v>194</c:v>
                </c:pt>
                <c:pt idx="2">
                  <c:v>1116</c:v>
                </c:pt>
                <c:pt idx="3">
                  <c:v>1431</c:v>
                </c:pt>
                <c:pt idx="4">
                  <c:v>1080</c:v>
                </c:pt>
                <c:pt idx="5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34098944"/>
        <c:axId val="434753920"/>
      </c:barChart>
      <c:catAx>
        <c:axId val="434098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753920"/>
        <c:crosses val="autoZero"/>
        <c:auto val="1"/>
        <c:lblAlgn val="ctr"/>
        <c:lblOffset val="100"/>
        <c:noMultiLvlLbl val="0"/>
      </c:catAx>
      <c:valAx>
        <c:axId val="434753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98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0.63</c:v>
                </c:pt>
                <c:pt idx="1">
                  <c:v>0.33</c:v>
                </c:pt>
                <c:pt idx="3">
                  <c:v>0.33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35013120"/>
        <c:axId val="435036160"/>
      </c:barChart>
      <c:catAx>
        <c:axId val="43501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36160"/>
        <c:crosses val="autoZero"/>
        <c:auto val="1"/>
        <c:lblAlgn val="ctr"/>
        <c:lblOffset val="100"/>
        <c:noMultiLvlLbl val="0"/>
      </c:catAx>
      <c:valAx>
        <c:axId val="435036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131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11.09350237717908</c:v>
                </c:pt>
                <c:pt idx="1">
                  <c:v>62.065849599377763</c:v>
                </c:pt>
                <c:pt idx="2">
                  <c:v>17.892609142474296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88.906497622820922</c:v>
                </c:pt>
                <c:pt idx="1">
                  <c:v>37.934150400622237</c:v>
                </c:pt>
                <c:pt idx="2">
                  <c:v>82.107390857525715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5092864"/>
        <c:axId val="435197056"/>
      </c:barChart>
      <c:catAx>
        <c:axId val="43509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197056"/>
        <c:crosses val="autoZero"/>
        <c:auto val="1"/>
        <c:lblAlgn val="ctr"/>
        <c:lblOffset val="100"/>
        <c:noMultiLvlLbl val="0"/>
      </c:catAx>
      <c:valAx>
        <c:axId val="435197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92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9.4</c:v>
                </c:pt>
                <c:pt idx="1">
                  <c:v>9.5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223936"/>
        <c:axId val="435557120"/>
      </c:barChart>
      <c:catAx>
        <c:axId val="4352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57120"/>
        <c:crosses val="autoZero"/>
        <c:auto val="1"/>
        <c:lblAlgn val="ctr"/>
        <c:lblOffset val="100"/>
        <c:noMultiLvlLbl val="0"/>
      </c:catAx>
      <c:valAx>
        <c:axId val="4355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22393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16362</c:v>
                </c:pt>
                <c:pt idx="1">
                  <c:v>16731</c:v>
                </c:pt>
                <c:pt idx="2">
                  <c:v>16578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17487</c:v>
                </c:pt>
                <c:pt idx="1">
                  <c:v>17809</c:v>
                </c:pt>
                <c:pt idx="2">
                  <c:v>17739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051328"/>
        <c:axId val="436077696"/>
      </c:barChart>
      <c:catAx>
        <c:axId val="4360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6077696"/>
        <c:crosses val="autoZero"/>
        <c:auto val="1"/>
        <c:lblAlgn val="ctr"/>
        <c:lblOffset val="100"/>
        <c:noMultiLvlLbl val="0"/>
      </c:catAx>
      <c:valAx>
        <c:axId val="436077696"/>
        <c:scaling>
          <c:orientation val="minMax"/>
          <c:max val="35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6051328"/>
        <c:crosses val="autoZero"/>
        <c:crossBetween val="between"/>
        <c:majorUnit val="5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88738</c:v>
                </c:pt>
                <c:pt idx="1">
                  <c:v>78573</c:v>
                </c:pt>
                <c:pt idx="2">
                  <c:v>70182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67303</c:v>
                </c:pt>
                <c:pt idx="1">
                  <c:v>59024</c:v>
                </c:pt>
                <c:pt idx="2">
                  <c:v>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89728"/>
        <c:axId val="192565248"/>
      </c:barChart>
      <c:catAx>
        <c:axId val="192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5248"/>
        <c:crosses val="autoZero"/>
        <c:auto val="1"/>
        <c:lblAlgn val="ctr"/>
        <c:lblOffset val="100"/>
        <c:noMultiLvlLbl val="0"/>
      </c:catAx>
      <c:valAx>
        <c:axId val="19256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489728"/>
        <c:crosses val="autoZero"/>
        <c:crossBetween val="between"/>
        <c:majorUnit val="20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27396</c:v>
                </c:pt>
                <c:pt idx="1">
                  <c:v>31931</c:v>
                </c:pt>
                <c:pt idx="2">
                  <c:v>26941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28524</c:v>
                </c:pt>
                <c:pt idx="1">
                  <c:v>33112</c:v>
                </c:pt>
                <c:pt idx="2">
                  <c:v>26273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093504"/>
        <c:axId val="437107328"/>
      </c:barChart>
      <c:catAx>
        <c:axId val="4370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107328"/>
        <c:crosses val="autoZero"/>
        <c:auto val="1"/>
        <c:lblAlgn val="ctr"/>
        <c:lblOffset val="100"/>
        <c:noMultiLvlLbl val="0"/>
      </c:catAx>
      <c:valAx>
        <c:axId val="43710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7093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27.246859736763053</c:v>
                </c:pt>
                <c:pt idx="1">
                  <c:v>33.83055412064472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28.049865933845865</c:v>
                </c:pt>
                <c:pt idx="1">
                  <c:v>27.297131016710104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17.378255693639368</c:v>
                </c:pt>
                <c:pt idx="1">
                  <c:v>18.037796518680604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14.634906153692103</c:v>
                </c:pt>
                <c:pt idx="1">
                  <c:v>14.256209939385498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7.269612042589646</c:v>
                </c:pt>
                <c:pt idx="1">
                  <c:v>4.4748903502407744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5.4205004394699658</c:v>
                </c:pt>
                <c:pt idx="1">
                  <c:v>2.1034180543382996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7389568"/>
        <c:axId val="437391360"/>
      </c:barChart>
      <c:catAx>
        <c:axId val="437389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7391360"/>
        <c:crosses val="autoZero"/>
        <c:auto val="1"/>
        <c:lblAlgn val="ctr"/>
        <c:lblOffset val="100"/>
        <c:noMultiLvlLbl val="0"/>
      </c:catAx>
      <c:valAx>
        <c:axId val="437391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389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53.36</c:v>
                </c:pt>
                <c:pt idx="1">
                  <c:v>39.1</c:v>
                </c:pt>
                <c:pt idx="2">
                  <c:v>6.24</c:v>
                </c:pt>
                <c:pt idx="3">
                  <c:v>0.94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55.04</c:v>
                </c:pt>
                <c:pt idx="1">
                  <c:v>35.950000000000003</c:v>
                </c:pt>
                <c:pt idx="2">
                  <c:v>7.41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7418240"/>
        <c:axId val="437420032"/>
      </c:barChart>
      <c:catAx>
        <c:axId val="43741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420032"/>
        <c:crosses val="autoZero"/>
        <c:auto val="1"/>
        <c:lblAlgn val="ctr"/>
        <c:lblOffset val="100"/>
        <c:noMultiLvlLbl val="0"/>
      </c:catAx>
      <c:valAx>
        <c:axId val="43742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418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72923</c:v>
                </c:pt>
                <c:pt idx="1">
                  <c:v>83787</c:v>
                </c:pt>
                <c:pt idx="2">
                  <c:v>96388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436416"/>
        <c:axId val="437438336"/>
      </c:barChart>
      <c:catAx>
        <c:axId val="4374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438336"/>
        <c:crosses val="autoZero"/>
        <c:auto val="1"/>
        <c:lblAlgn val="ctr"/>
        <c:lblOffset val="100"/>
        <c:noMultiLvlLbl val="0"/>
      </c:catAx>
      <c:valAx>
        <c:axId val="4374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436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594890</c:v>
                </c:pt>
                <c:pt idx="1">
                  <c:v>611478</c:v>
                </c:pt>
                <c:pt idx="2">
                  <c:v>625697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636029</c:v>
                </c:pt>
                <c:pt idx="1">
                  <c:v>649046</c:v>
                </c:pt>
                <c:pt idx="2">
                  <c:v>656464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545216"/>
        <c:axId val="437555584"/>
      </c:barChart>
      <c:catAx>
        <c:axId val="4375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555584"/>
        <c:crosses val="autoZero"/>
        <c:auto val="1"/>
        <c:lblAlgn val="ctr"/>
        <c:lblOffset val="100"/>
        <c:noMultiLvlLbl val="0"/>
      </c:catAx>
      <c:valAx>
        <c:axId val="43755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545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10.1</c:v>
                </c:pt>
                <c:pt idx="1">
                  <c:v>7.6</c:v>
                </c:pt>
                <c:pt idx="2">
                  <c:v>0.9</c:v>
                </c:pt>
                <c:pt idx="3">
                  <c:v>81.400000000000006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93.175831716260987</c:v>
                </c:pt>
                <c:pt idx="1">
                  <c:v>96.675950456264289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6.8241682837390156</c:v>
                </c:pt>
                <c:pt idx="1">
                  <c:v>3.3240495437357063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8205824"/>
        <c:axId val="438208000"/>
      </c:barChart>
      <c:catAx>
        <c:axId val="438205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208000"/>
        <c:crosses val="autoZero"/>
        <c:auto val="1"/>
        <c:lblAlgn val="ctr"/>
        <c:lblOffset val="100"/>
        <c:noMultiLvlLbl val="0"/>
      </c:catAx>
      <c:valAx>
        <c:axId val="4382080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2058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4503</c:v>
                </c:pt>
                <c:pt idx="1">
                  <c:v>3991</c:v>
                </c:pt>
                <c:pt idx="2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222848"/>
        <c:axId val="438224768"/>
      </c:barChart>
      <c:catAx>
        <c:axId val="4382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24768"/>
        <c:crosses val="autoZero"/>
        <c:auto val="1"/>
        <c:lblAlgn val="ctr"/>
        <c:lblOffset val="100"/>
        <c:noMultiLvlLbl val="0"/>
      </c:catAx>
      <c:valAx>
        <c:axId val="43822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2284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9.6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516736"/>
        <c:axId val="438520064"/>
      </c:barChart>
      <c:catAx>
        <c:axId val="4385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20064"/>
        <c:crosses val="autoZero"/>
        <c:auto val="1"/>
        <c:lblAlgn val="ctr"/>
        <c:lblOffset val="100"/>
        <c:noMultiLvlLbl val="0"/>
      </c:catAx>
      <c:valAx>
        <c:axId val="4385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1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12.6</c:v>
                </c:pt>
                <c:pt idx="1">
                  <c:v>12.2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534912"/>
        <c:axId val="438536448"/>
      </c:barChart>
      <c:catAx>
        <c:axId val="4385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536448"/>
        <c:crosses val="autoZero"/>
        <c:auto val="1"/>
        <c:lblAlgn val="ctr"/>
        <c:lblOffset val="100"/>
        <c:noMultiLvlLbl val="0"/>
      </c:catAx>
      <c:valAx>
        <c:axId val="43853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53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16.7</c:v>
                </c:pt>
                <c:pt idx="1">
                  <c:v>53</c:v>
                </c:pt>
                <c:pt idx="2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2.69</c:v>
                </c:pt>
                <c:pt idx="1">
                  <c:v>2.69</c:v>
                </c:pt>
                <c:pt idx="2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3.2</c:v>
                </c:pt>
                <c:pt idx="1">
                  <c:v>2.64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9182464"/>
        <c:axId val="439195904"/>
      </c:barChart>
      <c:catAx>
        <c:axId val="4391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195904"/>
        <c:crosses val="autoZero"/>
        <c:auto val="1"/>
        <c:lblAlgn val="ctr"/>
        <c:lblOffset val="100"/>
        <c:noMultiLvlLbl val="0"/>
      </c:catAx>
      <c:valAx>
        <c:axId val="4391959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91824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</c:v>
                </c:pt>
                <c:pt idx="1">
                  <c:v>4.2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116352"/>
        <c:axId val="440117888"/>
      </c:barChart>
      <c:catAx>
        <c:axId val="4401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17888"/>
        <c:crosses val="autoZero"/>
        <c:auto val="1"/>
        <c:lblAlgn val="ctr"/>
        <c:lblOffset val="100"/>
        <c:noMultiLvlLbl val="0"/>
      </c:catAx>
      <c:valAx>
        <c:axId val="44011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163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17.5</c:v>
                </c:pt>
                <c:pt idx="1">
                  <c:v>16.8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18</c:v>
                </c:pt>
                <c:pt idx="1">
                  <c:v>19.899999999999999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64.5</c:v>
                </c:pt>
                <c:pt idx="1">
                  <c:v>63.3</c:v>
                </c:pt>
                <c:pt idx="2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1362304"/>
        <c:axId val="441450496"/>
      </c:barChart>
      <c:catAx>
        <c:axId val="4413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450496"/>
        <c:crosses val="autoZero"/>
        <c:auto val="1"/>
        <c:lblAlgn val="ctr"/>
        <c:lblOffset val="100"/>
        <c:noMultiLvlLbl val="0"/>
      </c:catAx>
      <c:valAx>
        <c:axId val="441450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1362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299101</c:v>
                </c:pt>
                <c:pt idx="1">
                  <c:v>431116</c:v>
                </c:pt>
                <c:pt idx="2">
                  <c:v>551228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300601</c:v>
                </c:pt>
                <c:pt idx="1">
                  <c:v>605130</c:v>
                </c:pt>
                <c:pt idx="2">
                  <c:v>1316510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764480"/>
        <c:axId val="441815808"/>
      </c:barChart>
      <c:catAx>
        <c:axId val="44176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15808"/>
        <c:crosses val="autoZero"/>
        <c:auto val="1"/>
        <c:lblAlgn val="ctr"/>
        <c:lblOffset val="100"/>
        <c:noMultiLvlLbl val="0"/>
      </c:catAx>
      <c:valAx>
        <c:axId val="441815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176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918433</c:v>
                </c:pt>
                <c:pt idx="1">
                  <c:v>1181667</c:v>
                </c:pt>
                <c:pt idx="2">
                  <c:v>1500300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774748</c:v>
                </c:pt>
                <c:pt idx="1">
                  <c:v>1626605</c:v>
                </c:pt>
                <c:pt idx="2">
                  <c:v>3622991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850752"/>
        <c:axId val="443852288"/>
      </c:barChart>
      <c:catAx>
        <c:axId val="44385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852288"/>
        <c:crosses val="autoZero"/>
        <c:auto val="1"/>
        <c:lblAlgn val="ctr"/>
        <c:lblOffset val="100"/>
        <c:noMultiLvlLbl val="0"/>
      </c:catAx>
      <c:valAx>
        <c:axId val="443852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3850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7437184"/>
        <c:axId val="417438720"/>
      </c:barChart>
      <c:catAx>
        <c:axId val="41743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438720"/>
        <c:crosses val="autoZero"/>
        <c:auto val="1"/>
        <c:lblAlgn val="ctr"/>
        <c:lblOffset val="100"/>
        <c:noMultiLvlLbl val="0"/>
      </c:catAx>
      <c:valAx>
        <c:axId val="417438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743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32.4</c:v>
                </c:pt>
                <c:pt idx="1">
                  <c:v>33.5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37.5</c:v>
                </c:pt>
                <c:pt idx="1">
                  <c:v>38.5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7789056"/>
        <c:axId val="417790592"/>
      </c:barChart>
      <c:catAx>
        <c:axId val="4177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790592"/>
        <c:crosses val="autoZero"/>
        <c:auto val="1"/>
        <c:lblAlgn val="ctr"/>
        <c:lblOffset val="100"/>
        <c:noMultiLvlLbl val="0"/>
      </c:catAx>
      <c:valAx>
        <c:axId val="41779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789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9115.5550000000003</c:v>
                </c:pt>
                <c:pt idx="1">
                  <c:v>11605.652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530048"/>
        <c:axId val="418531584"/>
      </c:barChart>
      <c:catAx>
        <c:axId val="41853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531584"/>
        <c:crosses val="autoZero"/>
        <c:auto val="1"/>
        <c:lblAlgn val="ctr"/>
        <c:lblOffset val="100"/>
        <c:noMultiLvlLbl val="0"/>
      </c:catAx>
      <c:valAx>
        <c:axId val="418531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53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141356.89000000001</c:v>
                </c:pt>
                <c:pt idx="1">
                  <c:v>59265.21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9393536"/>
        <c:axId val="419395072"/>
      </c:barChart>
      <c:catAx>
        <c:axId val="41939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395072"/>
        <c:crosses val="autoZero"/>
        <c:auto val="1"/>
        <c:lblAlgn val="ctr"/>
        <c:lblOffset val="100"/>
        <c:noMultiLvlLbl val="0"/>
      </c:catAx>
      <c:valAx>
        <c:axId val="4193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393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9519488"/>
        <c:axId val="419533568"/>
      </c:barChart>
      <c:catAx>
        <c:axId val="4195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533568"/>
        <c:crosses val="autoZero"/>
        <c:auto val="1"/>
        <c:lblAlgn val="ctr"/>
        <c:lblOffset val="100"/>
        <c:noMultiLvlLbl val="0"/>
      </c:catAx>
      <c:valAx>
        <c:axId val="41953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5194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</c:v>
                </c:pt>
                <c:pt idx="1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55.9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5744"/>
        <c:axId val="193697664"/>
      </c:barChart>
      <c:catAx>
        <c:axId val="19369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697664"/>
        <c:crosses val="autoZero"/>
        <c:auto val="1"/>
        <c:lblAlgn val="ctr"/>
        <c:lblOffset val="100"/>
        <c:noMultiLvlLbl val="0"/>
      </c:catAx>
      <c:valAx>
        <c:axId val="193697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5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69698</c:v>
                </c:pt>
                <c:pt idx="1">
                  <c:v>83794</c:v>
                </c:pt>
                <c:pt idx="2">
                  <c:v>90822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63895</c:v>
                </c:pt>
                <c:pt idx="1">
                  <c:v>78388</c:v>
                </c:pt>
                <c:pt idx="2">
                  <c:v>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12640</c:v>
                </c:pt>
                <c:pt idx="1">
                  <c:v>17062</c:v>
                </c:pt>
                <c:pt idx="2">
                  <c:v>17052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5196</c:v>
                </c:pt>
                <c:pt idx="1">
                  <c:v>5927</c:v>
                </c:pt>
                <c:pt idx="2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88738</c:v>
                </c:pt>
                <c:pt idx="1">
                  <c:v>78573</c:v>
                </c:pt>
                <c:pt idx="2">
                  <c:v>70182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67303</c:v>
                </c:pt>
                <c:pt idx="1">
                  <c:v>59024</c:v>
                </c:pt>
                <c:pt idx="2">
                  <c:v>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16.7</c:v>
                </c:pt>
                <c:pt idx="1">
                  <c:v>53</c:v>
                </c:pt>
                <c:pt idx="2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</c:v>
                </c:pt>
                <c:pt idx="1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55.9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17.5</c:v>
                </c:pt>
                <c:pt idx="1">
                  <c:v>16.8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18</c:v>
                </c:pt>
                <c:pt idx="1">
                  <c:v>19.899999999999999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64.5</c:v>
                </c:pt>
                <c:pt idx="1">
                  <c:v>63.3</c:v>
                </c:pt>
                <c:pt idx="2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290</c:v>
                </c:pt>
                <c:pt idx="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14</c:v>
                </c:pt>
                <c:pt idx="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21023</c:v>
                </c:pt>
                <c:pt idx="1">
                  <c:v>33573</c:v>
                </c:pt>
                <c:pt idx="2">
                  <c:v>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15506</c:v>
                </c:pt>
                <c:pt idx="1">
                  <c:v>34831</c:v>
                </c:pt>
                <c:pt idx="2">
                  <c:v>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5267</c:v>
                </c:pt>
                <c:pt idx="1">
                  <c:v>8643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3691</c:v>
                </c:pt>
                <c:pt idx="1">
                  <c:v>8791</c:v>
                </c:pt>
                <c:pt idx="2">
                  <c:v>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167909</c:v>
                </c:pt>
                <c:pt idx="1">
                  <c:v>146778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290</c:v>
                </c:pt>
                <c:pt idx="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14</c:v>
                </c:pt>
                <c:pt idx="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59104"/>
        <c:axId val="193787392"/>
      </c:barChart>
      <c:catAx>
        <c:axId val="19375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7392"/>
        <c:crosses val="autoZero"/>
        <c:auto val="1"/>
        <c:lblAlgn val="ctr"/>
        <c:lblOffset val="100"/>
        <c:noMultiLvlLbl val="0"/>
      </c:catAx>
      <c:valAx>
        <c:axId val="19378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5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82287</c:v>
                </c:pt>
                <c:pt idx="1">
                  <c:v>73416</c:v>
                </c:pt>
                <c:pt idx="2">
                  <c:v>66203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3244</c:v>
                </c:pt>
                <c:pt idx="1">
                  <c:v>2953</c:v>
                </c:pt>
                <c:pt idx="2">
                  <c:v>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4503</c:v>
                </c:pt>
                <c:pt idx="1">
                  <c:v>3991</c:v>
                </c:pt>
                <c:pt idx="2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4873</c:v>
                </c:pt>
                <c:pt idx="1">
                  <c:v>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9115.5550000000003</c:v>
                </c:pt>
                <c:pt idx="1">
                  <c:v>11605.652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1377746</c:v>
                </c:pt>
                <c:pt idx="1">
                  <c:v>1342892</c:v>
                </c:pt>
                <c:pt idx="2">
                  <c:v>1363440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</c:v>
                </c:pt>
                <c:pt idx="1">
                  <c:v>4.2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9.4</c:v>
                </c:pt>
                <c:pt idx="1">
                  <c:v>9.5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17.803082564889539</c:v>
                </c:pt>
                <c:pt idx="1">
                  <c:v>61.267690882430074</c:v>
                </c:pt>
                <c:pt idx="2">
                  <c:v>20.92922655268039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2591</c:v>
                </c:pt>
                <c:pt idx="1">
                  <c:v>2540</c:v>
                </c:pt>
                <c:pt idx="2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392</c:v>
                </c:pt>
                <c:pt idx="1">
                  <c:v>384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21023</c:v>
                </c:pt>
                <c:pt idx="1">
                  <c:v>33573</c:v>
                </c:pt>
                <c:pt idx="2">
                  <c:v>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15506</c:v>
                </c:pt>
                <c:pt idx="1">
                  <c:v>34831</c:v>
                </c:pt>
                <c:pt idx="2">
                  <c:v>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2160"/>
        <c:axId val="198493696"/>
      </c:barChart>
      <c:catAx>
        <c:axId val="1984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auto val="1"/>
        <c:lblAlgn val="ctr"/>
        <c:lblOffset val="100"/>
        <c:noMultiLvlLbl val="0"/>
      </c:catAx>
      <c:valAx>
        <c:axId val="198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206</c:v>
                </c:pt>
                <c:pt idx="1">
                  <c:v>199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161</c:v>
                </c:pt>
                <c:pt idx="1">
                  <c:v>166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95.5</c:v>
                </c:pt>
                <c:pt idx="1">
                  <c:v>96.2</c:v>
                </c:pt>
                <c:pt idx="2">
                  <c:v>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96.8</c:v>
                </c:pt>
                <c:pt idx="1">
                  <c:v>97.9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55353</c:v>
                </c:pt>
                <c:pt idx="1">
                  <c:v>48041</c:v>
                </c:pt>
                <c:pt idx="2">
                  <c:v>44425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69152"/>
        <c:axId val="155599616"/>
      </c:barChart>
      <c:catAx>
        <c:axId val="1555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616"/>
        <c:crosses val="autoZero"/>
        <c:auto val="1"/>
        <c:lblAlgn val="ctr"/>
        <c:lblOffset val="100"/>
        <c:noMultiLvlLbl val="0"/>
      </c:catAx>
      <c:valAx>
        <c:axId val="1555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2.3943418345633587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2.4369875117005795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2.3951294086281365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2.4077597630743859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2.4832793650636229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2.8817918418411264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3.1998550863720809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3.6644946151811029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3.7868894587295152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3.6613151495121858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3.3961068755507551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3.4510037048067397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3.635879424160847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3.9569762873116856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3.5415163834365591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2.0336329128951833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1.5903745614743854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1.1472037182830068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984064"/>
        <c:axId val="157198976"/>
      </c:barChart>
      <c:catAx>
        <c:axId val="1569840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198976"/>
        <c:crosses val="autoZero"/>
        <c:auto val="1"/>
        <c:lblAlgn val="ctr"/>
        <c:lblOffset val="100"/>
        <c:noMultiLvlLbl val="0"/>
      </c:catAx>
      <c:valAx>
        <c:axId val="1571989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984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2.5626493291473285</c:v>
                </c:pt>
                <c:pt idx="1">
                  <c:v>2.5806760244077953</c:v>
                </c:pt>
                <c:pt idx="2">
                  <c:v>2.5368927402881178</c:v>
                </c:pt>
                <c:pt idx="3">
                  <c:v>2.5058856576637227</c:v>
                </c:pt>
                <c:pt idx="4">
                  <c:v>2.5451185138535735</c:v>
                </c:pt>
                <c:pt idx="5">
                  <c:v>2.902822986311671</c:v>
                </c:pt>
                <c:pt idx="6">
                  <c:v>3.1576761197917658</c:v>
                </c:pt>
                <c:pt idx="7">
                  <c:v>3.612281371627323</c:v>
                </c:pt>
                <c:pt idx="8">
                  <c:v>3.7776427558208288</c:v>
                </c:pt>
                <c:pt idx="9">
                  <c:v>3.5845996017208788</c:v>
                </c:pt>
                <c:pt idx="10">
                  <c:v>3.2447759774742151</c:v>
                </c:pt>
                <c:pt idx="11">
                  <c:v>3.1395035774822659</c:v>
                </c:pt>
                <c:pt idx="12">
                  <c:v>3.1254147525456877</c:v>
                </c:pt>
                <c:pt idx="13">
                  <c:v>3.1978132276856206</c:v>
                </c:pt>
                <c:pt idx="14">
                  <c:v>2.5991110914055544</c:v>
                </c:pt>
                <c:pt idx="15">
                  <c:v>1.3299792401310406</c:v>
                </c:pt>
                <c:pt idx="16">
                  <c:v>0.94520555537243645</c:v>
                </c:pt>
                <c:pt idx="17">
                  <c:v>0.58741357468491939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620480"/>
        <c:axId val="157831552"/>
      </c:barChart>
      <c:catAx>
        <c:axId val="1576204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1552"/>
        <c:crosses val="autoZero"/>
        <c:auto val="1"/>
        <c:lblAlgn val="ctr"/>
        <c:lblOffset val="100"/>
        <c:noMultiLvlLbl val="0"/>
      </c:catAx>
      <c:valAx>
        <c:axId val="1578315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620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0.50904015435411132</c:v>
                </c:pt>
                <c:pt idx="1">
                  <c:v>0.552788949446957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1.1024642052633398</c:v>
                </c:pt>
                <c:pt idx="1">
                  <c:v>0.54480486535568007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4.2925013015971691</c:v>
                </c:pt>
                <c:pt idx="1">
                  <c:v>2.0989431250140629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16.013196468517638</c:v>
                </c:pt>
                <c:pt idx="1">
                  <c:v>13.454488180289328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48.477538570608466</c:v>
                </c:pt>
                <c:pt idx="1">
                  <c:v>58.116002935239642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7.1653331404558553</c:v>
                </c:pt>
                <c:pt idx="1">
                  <c:v>6.3060473630384806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22.439926159203416</c:v>
                </c:pt>
                <c:pt idx="1">
                  <c:v>18.926924581615847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3056"/>
        <c:axId val="158734592"/>
      </c:barChart>
      <c:catAx>
        <c:axId val="15873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4592"/>
        <c:crosses val="autoZero"/>
        <c:auto val="1"/>
        <c:lblAlgn val="ctr"/>
        <c:lblOffset val="100"/>
        <c:noMultiLvlLbl val="0"/>
      </c:catAx>
      <c:valAx>
        <c:axId val="15873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3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21.347692279622819</c:v>
                </c:pt>
                <c:pt idx="1">
                  <c:v>18.023126262483295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25.548576779245863</c:v>
                </c:pt>
                <c:pt idx="1">
                  <c:v>30.604736303848114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52.52386044271897</c:v>
                </c:pt>
                <c:pt idx="1">
                  <c:v>50.708514880518187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0.57987049841234473</c:v>
                </c:pt>
                <c:pt idx="1">
                  <c:v>0.66362255315041074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2992"/>
        <c:axId val="159414528"/>
      </c:barChart>
      <c:catAx>
        <c:axId val="15941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528"/>
        <c:crosses val="autoZero"/>
        <c:auto val="1"/>
        <c:lblAlgn val="ctr"/>
        <c:lblOffset val="100"/>
        <c:noMultiLvlLbl val="0"/>
      </c:catAx>
      <c:valAx>
        <c:axId val="159414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29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115</c:v>
                </c:pt>
                <c:pt idx="1">
                  <c:v>133</c:v>
                </c:pt>
                <c:pt idx="2">
                  <c:v>1087</c:v>
                </c:pt>
                <c:pt idx="3">
                  <c:v>1569</c:v>
                </c:pt>
                <c:pt idx="4">
                  <c:v>1830</c:v>
                </c:pt>
                <c:pt idx="5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128</c:v>
                </c:pt>
                <c:pt idx="1">
                  <c:v>194</c:v>
                </c:pt>
                <c:pt idx="2">
                  <c:v>1116</c:v>
                </c:pt>
                <c:pt idx="3">
                  <c:v>1431</c:v>
                </c:pt>
                <c:pt idx="4">
                  <c:v>1080</c:v>
                </c:pt>
                <c:pt idx="5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4752"/>
        <c:axId val="159676288"/>
      </c:barChart>
      <c:catAx>
        <c:axId val="15967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288"/>
        <c:crosses val="autoZero"/>
        <c:auto val="1"/>
        <c:lblAlgn val="ctr"/>
        <c:lblOffset val="100"/>
        <c:noMultiLvlLbl val="0"/>
      </c:catAx>
      <c:valAx>
        <c:axId val="15967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5267</c:v>
                </c:pt>
                <c:pt idx="1">
                  <c:v>8643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3691</c:v>
                </c:pt>
                <c:pt idx="1">
                  <c:v>8791</c:v>
                </c:pt>
                <c:pt idx="2">
                  <c:v>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25952"/>
        <c:axId val="199353472"/>
      </c:barChart>
      <c:catAx>
        <c:axId val="19932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3472"/>
        <c:crosses val="autoZero"/>
        <c:auto val="1"/>
        <c:lblAlgn val="ctr"/>
        <c:lblOffset val="100"/>
        <c:noMultiLvlLbl val="0"/>
      </c:catAx>
      <c:valAx>
        <c:axId val="1993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2595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0.63</c:v>
                </c:pt>
                <c:pt idx="1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1888"/>
        <c:axId val="160027776"/>
      </c:barChart>
      <c:catAx>
        <c:axId val="16002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7776"/>
        <c:crosses val="autoZero"/>
        <c:auto val="1"/>
        <c:lblAlgn val="ctr"/>
        <c:lblOffset val="100"/>
        <c:noMultiLvlLbl val="0"/>
      </c:catAx>
      <c:valAx>
        <c:axId val="16002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11.09350237717908</c:v>
                </c:pt>
                <c:pt idx="1">
                  <c:v>62.065849599377763</c:v>
                </c:pt>
                <c:pt idx="2">
                  <c:v>17.892609142474296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88.906497622820922</c:v>
                </c:pt>
                <c:pt idx="1">
                  <c:v>37.934150400622237</c:v>
                </c:pt>
                <c:pt idx="2">
                  <c:v>82.107390857525715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464256"/>
        <c:axId val="160590080"/>
      </c:barChart>
      <c:catAx>
        <c:axId val="16046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080"/>
        <c:crosses val="autoZero"/>
        <c:auto val="1"/>
        <c:lblAlgn val="ctr"/>
        <c:lblOffset val="100"/>
        <c:noMultiLvlLbl val="0"/>
      </c:catAx>
      <c:valAx>
        <c:axId val="1605900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64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16362</c:v>
                </c:pt>
                <c:pt idx="1">
                  <c:v>16731</c:v>
                </c:pt>
                <c:pt idx="2">
                  <c:v>16578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17487</c:v>
                </c:pt>
                <c:pt idx="1">
                  <c:v>17809</c:v>
                </c:pt>
                <c:pt idx="2">
                  <c:v>17739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94880"/>
        <c:axId val="160821248"/>
      </c:barChart>
      <c:catAx>
        <c:axId val="1607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21248"/>
        <c:crosses val="autoZero"/>
        <c:auto val="1"/>
        <c:lblAlgn val="ctr"/>
        <c:lblOffset val="100"/>
        <c:noMultiLvlLbl val="0"/>
      </c:catAx>
      <c:valAx>
        <c:axId val="16082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794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27396</c:v>
                </c:pt>
                <c:pt idx="1">
                  <c:v>31931</c:v>
                </c:pt>
                <c:pt idx="2">
                  <c:v>26941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28524</c:v>
                </c:pt>
                <c:pt idx="1">
                  <c:v>33112</c:v>
                </c:pt>
                <c:pt idx="2">
                  <c:v>26273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048"/>
        <c:axId val="160995584"/>
      </c:barChart>
      <c:catAx>
        <c:axId val="1609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5584"/>
        <c:crosses val="autoZero"/>
        <c:auto val="1"/>
        <c:lblAlgn val="ctr"/>
        <c:lblOffset val="100"/>
        <c:noMultiLvlLbl val="0"/>
      </c:catAx>
      <c:valAx>
        <c:axId val="16099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27.246859736763053</c:v>
                </c:pt>
                <c:pt idx="1">
                  <c:v>33.83055412064472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28.049865933845865</c:v>
                </c:pt>
                <c:pt idx="1">
                  <c:v>27.297131016710104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17.378255693639368</c:v>
                </c:pt>
                <c:pt idx="1">
                  <c:v>18.037796518680604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14.634906153692103</c:v>
                </c:pt>
                <c:pt idx="1">
                  <c:v>14.256209939385498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7.269612042589646</c:v>
                </c:pt>
                <c:pt idx="1">
                  <c:v>4.4748903502407744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5.4205004394699658</c:v>
                </c:pt>
                <c:pt idx="1">
                  <c:v>2.1034180543382996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663616"/>
        <c:axId val="161799552"/>
      </c:barChart>
      <c:catAx>
        <c:axId val="16166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799552"/>
        <c:crosses val="autoZero"/>
        <c:auto val="1"/>
        <c:lblAlgn val="ctr"/>
        <c:lblOffset val="100"/>
        <c:noMultiLvlLbl val="0"/>
      </c:catAx>
      <c:valAx>
        <c:axId val="16179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3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53.36</c:v>
                </c:pt>
                <c:pt idx="1">
                  <c:v>39.1</c:v>
                </c:pt>
                <c:pt idx="2">
                  <c:v>6.24</c:v>
                </c:pt>
                <c:pt idx="3">
                  <c:v>0.94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55.04</c:v>
                </c:pt>
                <c:pt idx="1">
                  <c:v>35.950000000000003</c:v>
                </c:pt>
                <c:pt idx="2">
                  <c:v>7.41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22048"/>
        <c:axId val="161929856"/>
      </c:barChart>
      <c:catAx>
        <c:axId val="1619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856"/>
        <c:crosses val="autoZero"/>
        <c:auto val="1"/>
        <c:lblAlgn val="ctr"/>
        <c:lblOffset val="100"/>
        <c:noMultiLvlLbl val="0"/>
      </c:catAx>
      <c:valAx>
        <c:axId val="16192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0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72923</c:v>
                </c:pt>
                <c:pt idx="1">
                  <c:v>83787</c:v>
                </c:pt>
                <c:pt idx="2">
                  <c:v>96388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27712"/>
        <c:axId val="162229248"/>
      </c:barChart>
      <c:catAx>
        <c:axId val="1622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29248"/>
        <c:crosses val="autoZero"/>
        <c:auto val="1"/>
        <c:lblAlgn val="ctr"/>
        <c:lblOffset val="100"/>
        <c:noMultiLvlLbl val="0"/>
      </c:catAx>
      <c:valAx>
        <c:axId val="1622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2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594890</c:v>
                </c:pt>
                <c:pt idx="1">
                  <c:v>611478</c:v>
                </c:pt>
                <c:pt idx="2">
                  <c:v>625697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636029</c:v>
                </c:pt>
                <c:pt idx="1">
                  <c:v>649046</c:v>
                </c:pt>
                <c:pt idx="2">
                  <c:v>656464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343936"/>
        <c:axId val="162427648"/>
      </c:barChart>
      <c:catAx>
        <c:axId val="1623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648"/>
        <c:crosses val="autoZero"/>
        <c:auto val="1"/>
        <c:lblAlgn val="ctr"/>
        <c:lblOffset val="100"/>
        <c:noMultiLvlLbl val="0"/>
      </c:catAx>
      <c:valAx>
        <c:axId val="16242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3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10.1</c:v>
                </c:pt>
                <c:pt idx="1">
                  <c:v>7.6</c:v>
                </c:pt>
                <c:pt idx="2">
                  <c:v>0.9</c:v>
                </c:pt>
                <c:pt idx="3">
                  <c:v>81.400000000000006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93.175831716260987</c:v>
                </c:pt>
                <c:pt idx="1">
                  <c:v>96.675950456264289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6.8241682837390156</c:v>
                </c:pt>
                <c:pt idx="1">
                  <c:v>3.3240495437357063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764096"/>
        <c:axId val="165913344"/>
      </c:barChart>
      <c:catAx>
        <c:axId val="165764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3344"/>
        <c:crosses val="autoZero"/>
        <c:auto val="1"/>
        <c:lblAlgn val="ctr"/>
        <c:lblOffset val="100"/>
        <c:noMultiLvlLbl val="0"/>
      </c:catAx>
      <c:valAx>
        <c:axId val="1659133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7640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167909</c:v>
                </c:pt>
                <c:pt idx="1">
                  <c:v>146778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808128"/>
        <c:axId val="199809664"/>
      </c:barChart>
      <c:catAx>
        <c:axId val="19980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809664"/>
        <c:crosses val="autoZero"/>
        <c:auto val="1"/>
        <c:lblAlgn val="ctr"/>
        <c:lblOffset val="100"/>
        <c:noMultiLvlLbl val="0"/>
      </c:catAx>
      <c:valAx>
        <c:axId val="1998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808128"/>
        <c:crosses val="autoZero"/>
        <c:crossBetween val="between"/>
        <c:majorUnit val="4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9.6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4272"/>
        <c:axId val="166295808"/>
      </c:barChart>
      <c:catAx>
        <c:axId val="16629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5808"/>
        <c:crosses val="autoZero"/>
        <c:auto val="1"/>
        <c:lblAlgn val="ctr"/>
        <c:lblOffset val="100"/>
        <c:noMultiLvlLbl val="0"/>
      </c:catAx>
      <c:valAx>
        <c:axId val="16629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4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12.6</c:v>
                </c:pt>
                <c:pt idx="1">
                  <c:v>12.2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955456"/>
        <c:axId val="168002304"/>
      </c:barChart>
      <c:catAx>
        <c:axId val="1679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2304"/>
        <c:crosses val="autoZero"/>
        <c:auto val="1"/>
        <c:lblAlgn val="ctr"/>
        <c:lblOffset val="100"/>
        <c:noMultiLvlLbl val="0"/>
      </c:catAx>
      <c:valAx>
        <c:axId val="16800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795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2.69</c:v>
                </c:pt>
                <c:pt idx="1">
                  <c:v>2.69</c:v>
                </c:pt>
                <c:pt idx="2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3.2</c:v>
                </c:pt>
                <c:pt idx="1">
                  <c:v>2.64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27264"/>
        <c:axId val="186428800"/>
      </c:barChart>
      <c:catAx>
        <c:axId val="186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auto val="1"/>
        <c:lblAlgn val="ctr"/>
        <c:lblOffset val="100"/>
        <c:noMultiLvlLbl val="0"/>
      </c:catAx>
      <c:valAx>
        <c:axId val="1864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27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299101</c:v>
                </c:pt>
                <c:pt idx="1">
                  <c:v>431116</c:v>
                </c:pt>
                <c:pt idx="2">
                  <c:v>551228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300601</c:v>
                </c:pt>
                <c:pt idx="1">
                  <c:v>605130</c:v>
                </c:pt>
                <c:pt idx="2">
                  <c:v>1316510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5376"/>
        <c:axId val="186566912"/>
      </c:barChart>
      <c:catAx>
        <c:axId val="18656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566912"/>
        <c:crosses val="autoZero"/>
        <c:auto val="1"/>
        <c:lblAlgn val="ctr"/>
        <c:lblOffset val="100"/>
        <c:noMultiLvlLbl val="0"/>
      </c:catAx>
      <c:valAx>
        <c:axId val="186566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5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918433</c:v>
                </c:pt>
                <c:pt idx="1">
                  <c:v>1181667</c:v>
                </c:pt>
                <c:pt idx="2">
                  <c:v>1500300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774748</c:v>
                </c:pt>
                <c:pt idx="1">
                  <c:v>1626605</c:v>
                </c:pt>
                <c:pt idx="2">
                  <c:v>3622991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4672"/>
        <c:axId val="186856960"/>
      </c:barChart>
      <c:catAx>
        <c:axId val="18684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6960"/>
        <c:crosses val="autoZero"/>
        <c:auto val="1"/>
        <c:lblAlgn val="ctr"/>
        <c:lblOffset val="100"/>
        <c:noMultiLvlLbl val="0"/>
      </c:catAx>
      <c:valAx>
        <c:axId val="186856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238656"/>
        <c:axId val="189342848"/>
      </c:barChart>
      <c:catAx>
        <c:axId val="18923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2848"/>
        <c:crosses val="autoZero"/>
        <c:auto val="1"/>
        <c:lblAlgn val="ctr"/>
        <c:lblOffset val="100"/>
        <c:noMultiLvlLbl val="0"/>
      </c:catAx>
      <c:valAx>
        <c:axId val="189342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23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32.4</c:v>
                </c:pt>
                <c:pt idx="1">
                  <c:v>33.5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37.5</c:v>
                </c:pt>
                <c:pt idx="1">
                  <c:v>38.5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3632"/>
        <c:axId val="189416192"/>
      </c:barChart>
      <c:catAx>
        <c:axId val="1894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6192"/>
        <c:crosses val="autoZero"/>
        <c:auto val="1"/>
        <c:lblAlgn val="ctr"/>
        <c:lblOffset val="100"/>
        <c:noMultiLvlLbl val="0"/>
      </c:catAx>
      <c:valAx>
        <c:axId val="189416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3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141356.89000000001</c:v>
                </c:pt>
                <c:pt idx="1">
                  <c:v>59265.21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3360"/>
        <c:axId val="189584896"/>
      </c:barChart>
      <c:catAx>
        <c:axId val="18958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896"/>
        <c:crosses val="autoZero"/>
        <c:auto val="1"/>
        <c:lblAlgn val="ctr"/>
        <c:lblOffset val="100"/>
        <c:noMultiLvlLbl val="0"/>
      </c:catAx>
      <c:valAx>
        <c:axId val="189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1248"/>
        <c:axId val="189942784"/>
      </c:barChart>
      <c:catAx>
        <c:axId val="1899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2784"/>
        <c:crosses val="autoZero"/>
        <c:auto val="1"/>
        <c:lblAlgn val="ctr"/>
        <c:lblOffset val="100"/>
        <c:noMultiLvlLbl val="0"/>
      </c:catAx>
      <c:valAx>
        <c:axId val="1899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1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1784902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1643347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3090490</v>
      </c>
      <c r="C4" s="35">
        <v>1495341</v>
      </c>
      <c r="D4" s="63">
        <v>1595149</v>
      </c>
      <c r="E4" s="211"/>
    </row>
    <row r="5" spans="1:5" ht="30" x14ac:dyDescent="0.25">
      <c r="A5" s="201" t="s">
        <v>716</v>
      </c>
      <c r="B5" s="72">
        <v>3696534</v>
      </c>
      <c r="C5" s="61">
        <v>1761158</v>
      </c>
      <c r="D5" s="111">
        <v>1935376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534348</v>
      </c>
      <c r="C4" s="71">
        <v>666007</v>
      </c>
    </row>
    <row r="5" spans="1:6" x14ac:dyDescent="0.25">
      <c r="A5" s="286" t="s">
        <v>719</v>
      </c>
      <c r="B5" s="214">
        <v>135945</v>
      </c>
      <c r="C5" s="214">
        <v>171768</v>
      </c>
    </row>
    <row r="6" spans="1:6" x14ac:dyDescent="0.25">
      <c r="A6" s="286" t="s">
        <v>720</v>
      </c>
      <c r="B6" s="214">
        <v>248172</v>
      </c>
      <c r="C6" s="214">
        <v>262028</v>
      </c>
    </row>
    <row r="7" spans="1:6" x14ac:dyDescent="0.25">
      <c r="A7" s="286" t="s">
        <v>721</v>
      </c>
      <c r="B7" s="214">
        <v>482007</v>
      </c>
      <c r="C7" s="214">
        <v>337151</v>
      </c>
    </row>
    <row r="8" spans="1:6" x14ac:dyDescent="0.25">
      <c r="A8" s="286" t="s">
        <v>722</v>
      </c>
      <c r="B8" s="214">
        <v>4712</v>
      </c>
      <c r="C8" s="214">
        <v>10487</v>
      </c>
    </row>
    <row r="9" spans="1:6" x14ac:dyDescent="0.25">
      <c r="A9" s="286" t="s">
        <v>723</v>
      </c>
      <c r="B9" s="214">
        <v>151645</v>
      </c>
      <c r="C9" s="214">
        <v>137879</v>
      </c>
    </row>
    <row r="10" spans="1:6" ht="30" x14ac:dyDescent="0.25">
      <c r="A10" s="293" t="s">
        <v>724</v>
      </c>
      <c r="B10" s="214">
        <v>235162</v>
      </c>
      <c r="C10" s="214">
        <v>31636</v>
      </c>
    </row>
    <row r="11" spans="1:6" x14ac:dyDescent="0.25">
      <c r="A11" s="286" t="s">
        <v>887</v>
      </c>
      <c r="B11" s="214">
        <v>73815</v>
      </c>
      <c r="C11" s="214">
        <v>108487</v>
      </c>
    </row>
    <row r="12" spans="1:6" x14ac:dyDescent="0.25">
      <c r="A12" s="294" t="s">
        <v>16</v>
      </c>
      <c r="B12" s="1">
        <f>SUM(B4:B11)</f>
        <v>1865806</v>
      </c>
      <c r="C12" s="1">
        <f>SUM(C4:C11)</f>
        <v>1725443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652323</v>
      </c>
      <c r="C19" s="71">
        <v>710021</v>
      </c>
    </row>
    <row r="20" spans="1:3" x14ac:dyDescent="0.25">
      <c r="A20" s="286" t="s">
        <v>719</v>
      </c>
      <c r="B20" s="214">
        <v>74041</v>
      </c>
      <c r="C20" s="214">
        <v>90625</v>
      </c>
    </row>
    <row r="21" spans="1:3" x14ac:dyDescent="0.25">
      <c r="A21" s="286" t="s">
        <v>720</v>
      </c>
      <c r="B21" s="214">
        <v>246830</v>
      </c>
      <c r="C21" s="214">
        <v>262411</v>
      </c>
    </row>
    <row r="22" spans="1:3" x14ac:dyDescent="0.25">
      <c r="A22" s="286" t="s">
        <v>721</v>
      </c>
      <c r="B22" s="214">
        <v>454676</v>
      </c>
      <c r="C22" s="214">
        <v>325718</v>
      </c>
    </row>
    <row r="23" spans="1:3" x14ac:dyDescent="0.25">
      <c r="A23" s="286" t="s">
        <v>722</v>
      </c>
      <c r="B23" s="214">
        <v>2662</v>
      </c>
      <c r="C23" s="214">
        <v>5184</v>
      </c>
    </row>
    <row r="24" spans="1:3" x14ac:dyDescent="0.25">
      <c r="A24" s="286" t="s">
        <v>723</v>
      </c>
      <c r="B24" s="214">
        <v>120327</v>
      </c>
      <c r="C24" s="214">
        <v>105520</v>
      </c>
    </row>
    <row r="25" spans="1:3" ht="30" x14ac:dyDescent="0.25">
      <c r="A25" s="293" t="s">
        <v>724</v>
      </c>
      <c r="B25" s="214">
        <v>162650</v>
      </c>
      <c r="C25" s="214">
        <v>27637</v>
      </c>
    </row>
    <row r="26" spans="1:3" x14ac:dyDescent="0.25">
      <c r="A26" s="286" t="s">
        <v>887</v>
      </c>
      <c r="B26" s="214">
        <v>67974</v>
      </c>
      <c r="C26" s="214">
        <v>113036</v>
      </c>
    </row>
    <row r="27" spans="1:3" x14ac:dyDescent="0.25">
      <c r="A27" s="294" t="s">
        <v>16</v>
      </c>
      <c r="B27" s="1">
        <f>SUM(B19:B26)</f>
        <v>1781483</v>
      </c>
      <c r="C27" s="1">
        <f>SUM(C19:C26)</f>
        <v>1640152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</v>
      </c>
      <c r="C4" s="1018">
        <v>71.52</v>
      </c>
      <c r="D4" s="1018">
        <v>77.489999999999995</v>
      </c>
      <c r="E4" s="1019">
        <v>142</v>
      </c>
      <c r="F4" s="1019">
        <v>136.30000000000001</v>
      </c>
      <c r="G4" s="1020">
        <v>42.8</v>
      </c>
      <c r="H4" s="1021">
        <v>41.1</v>
      </c>
      <c r="I4" s="1022">
        <v>44.4</v>
      </c>
      <c r="J4" s="1019">
        <v>12.6</v>
      </c>
    </row>
    <row r="5" spans="1:12" x14ac:dyDescent="0.25">
      <c r="A5" s="498">
        <v>2021</v>
      </c>
      <c r="B5" s="757">
        <v>73.08</v>
      </c>
      <c r="C5" s="758">
        <v>70.11</v>
      </c>
      <c r="D5" s="758">
        <v>76.11</v>
      </c>
      <c r="E5" s="1023">
        <v>141</v>
      </c>
      <c r="F5" s="1023">
        <v>135.6</v>
      </c>
      <c r="G5" s="1024">
        <v>42.8</v>
      </c>
      <c r="H5" s="1025">
        <v>41.1</v>
      </c>
      <c r="I5" s="1026">
        <v>44.4</v>
      </c>
      <c r="J5" s="1023">
        <v>12.2</v>
      </c>
    </row>
    <row r="6" spans="1:12" x14ac:dyDescent="0.25">
      <c r="A6" s="499">
        <v>2022</v>
      </c>
      <c r="B6" s="1011">
        <v>75.569999999999993</v>
      </c>
      <c r="C6" s="1012">
        <v>73.099999999999994</v>
      </c>
      <c r="D6" s="1012">
        <v>78.180000000000007</v>
      </c>
      <c r="E6" s="1013">
        <v>138</v>
      </c>
      <c r="F6" s="1013">
        <v>139.69999999999999</v>
      </c>
      <c r="G6" s="1014">
        <v>43.2</v>
      </c>
      <c r="H6" s="1015">
        <v>41.5</v>
      </c>
      <c r="I6" s="1016">
        <v>44.7</v>
      </c>
      <c r="J6" s="1013">
        <v>10.7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12.2</v>
      </c>
    </row>
    <row r="13" spans="1:12" x14ac:dyDescent="0.25">
      <c r="A13" s="633">
        <f t="shared" si="0"/>
        <v>2022</v>
      </c>
      <c r="B13" s="627">
        <f t="shared" si="1"/>
        <v>10.7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1389945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1282161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37.4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96388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123458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1321972</v>
      </c>
      <c r="C5" s="70">
        <v>1230919</v>
      </c>
      <c r="D5" s="55">
        <v>636029</v>
      </c>
      <c r="E5" s="110">
        <v>594890</v>
      </c>
      <c r="F5" s="55">
        <v>34.799999999999997</v>
      </c>
      <c r="G5" s="55">
        <v>37.5</v>
      </c>
      <c r="H5" s="110">
        <v>32.4</v>
      </c>
      <c r="I5" s="55"/>
      <c r="J5" s="70"/>
      <c r="K5" s="55"/>
      <c r="L5" s="55"/>
      <c r="M5" s="71">
        <v>47</v>
      </c>
      <c r="N5" s="71">
        <v>42</v>
      </c>
      <c r="O5" s="71">
        <v>51</v>
      </c>
    </row>
    <row r="6" spans="1:16" x14ac:dyDescent="0.25">
      <c r="A6" s="215">
        <v>2021</v>
      </c>
      <c r="B6" s="212">
        <v>1360411</v>
      </c>
      <c r="C6" s="212">
        <v>1260524</v>
      </c>
      <c r="D6" s="58">
        <v>649046</v>
      </c>
      <c r="E6" s="160">
        <v>611478</v>
      </c>
      <c r="F6" s="58">
        <v>35.9</v>
      </c>
      <c r="G6" s="58">
        <v>38.5</v>
      </c>
      <c r="H6" s="160">
        <v>33.5</v>
      </c>
      <c r="I6" s="58">
        <v>72923</v>
      </c>
      <c r="J6" s="212">
        <v>156041</v>
      </c>
      <c r="K6" s="58">
        <v>67303</v>
      </c>
      <c r="L6" s="58">
        <v>88738</v>
      </c>
      <c r="M6" s="214">
        <v>45</v>
      </c>
      <c r="N6" s="214">
        <v>40</v>
      </c>
      <c r="O6" s="214">
        <v>49</v>
      </c>
    </row>
    <row r="7" spans="1:16" x14ac:dyDescent="0.25">
      <c r="A7" s="229">
        <v>2022</v>
      </c>
      <c r="B7" s="167">
        <v>1389945</v>
      </c>
      <c r="C7" s="167">
        <v>1282161</v>
      </c>
      <c r="D7" s="94">
        <v>656464</v>
      </c>
      <c r="E7" s="169">
        <v>625697</v>
      </c>
      <c r="F7" s="94">
        <v>37.4</v>
      </c>
      <c r="G7" s="58">
        <v>39.9</v>
      </c>
      <c r="H7" s="160">
        <v>35.1</v>
      </c>
      <c r="I7" s="94">
        <v>83787</v>
      </c>
      <c r="J7" s="167">
        <v>137597</v>
      </c>
      <c r="K7" s="94">
        <v>59024</v>
      </c>
      <c r="L7" s="94">
        <v>78573</v>
      </c>
      <c r="M7" s="214">
        <v>40</v>
      </c>
      <c r="N7" s="214">
        <v>36</v>
      </c>
      <c r="O7" s="214">
        <v>44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96388</v>
      </c>
      <c r="J8" s="1072">
        <v>123458</v>
      </c>
      <c r="K8" s="1073">
        <v>53276</v>
      </c>
      <c r="L8" s="1073">
        <v>70182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72923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83787</v>
      </c>
      <c r="F14" s="514">
        <f>A5</f>
        <v>2020</v>
      </c>
      <c r="G14" s="310">
        <f>IF(ISBLANK(E5),"",E5)</f>
        <v>594890</v>
      </c>
      <c r="H14" s="310">
        <f>IF(ISBLANK(D5),"",D5)</f>
        <v>636029</v>
      </c>
      <c r="K14" s="514">
        <f>A6</f>
        <v>2021</v>
      </c>
      <c r="L14" s="310">
        <f>IF(ISBLANK(L6),"",L6)</f>
        <v>88738</v>
      </c>
      <c r="M14" s="310">
        <f>IF(ISBLANK(K6),"",K6)</f>
        <v>67303</v>
      </c>
    </row>
    <row r="15" spans="1:16" x14ac:dyDescent="0.25">
      <c r="A15" s="481">
        <f>A8</f>
        <v>2023</v>
      </c>
      <c r="B15" s="311">
        <f t="shared" si="0"/>
        <v>96388</v>
      </c>
      <c r="F15" s="486">
        <f t="shared" ref="F15:F16" si="1">A6</f>
        <v>2021</v>
      </c>
      <c r="G15" s="479">
        <f t="shared" ref="G15:G16" si="2">IF(ISBLANK(E6),"",E6)</f>
        <v>611478</v>
      </c>
      <c r="H15" s="479">
        <f t="shared" ref="H15:H16" si="3">IF(ISBLANK(D6),"",D6)</f>
        <v>649046</v>
      </c>
      <c r="K15" s="486">
        <f>A7</f>
        <v>2022</v>
      </c>
      <c r="L15" s="479">
        <f t="shared" ref="L15:L16" si="4">IF(ISBLANK(L7),"",L7)</f>
        <v>78573</v>
      </c>
      <c r="M15" s="479">
        <f t="shared" ref="M15:M16" si="5">IF(ISBLANK(K7),"",K7)</f>
        <v>59024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625697</v>
      </c>
      <c r="H16" s="311">
        <f t="shared" si="3"/>
        <v>656464</v>
      </c>
      <c r="K16" s="481">
        <f>A8</f>
        <v>2023</v>
      </c>
      <c r="L16" s="311">
        <f t="shared" si="4"/>
        <v>70182</v>
      </c>
      <c r="M16" s="311">
        <f t="shared" si="5"/>
        <v>53276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1321972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1360411</v>
      </c>
      <c r="C21" s="373"/>
      <c r="D21" s="197"/>
      <c r="F21" s="514">
        <f>A5</f>
        <v>2020</v>
      </c>
      <c r="G21" s="310">
        <f>IF(ISBLANK(E5),"",E5)</f>
        <v>594890</v>
      </c>
      <c r="H21" s="310">
        <f>IF(ISBLANK(D5),"",D5)</f>
        <v>636029</v>
      </c>
      <c r="K21" s="514">
        <f>A6</f>
        <v>2021</v>
      </c>
      <c r="L21" s="310">
        <f>IF(ISBLANK(L6),"",L6)</f>
        <v>88738</v>
      </c>
      <c r="M21" s="310">
        <f>IF(ISBLANK(K6),"",K6)</f>
        <v>67303</v>
      </c>
    </row>
    <row r="22" spans="1:15" x14ac:dyDescent="0.25">
      <c r="A22" s="481">
        <f t="shared" si="6"/>
        <v>2022</v>
      </c>
      <c r="B22" s="311">
        <f t="shared" si="7"/>
        <v>1389945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611478</v>
      </c>
      <c r="H22" s="479">
        <f t="shared" ref="H22:H23" si="10">IF(ISBLANK(D6),"",D6)</f>
        <v>649046</v>
      </c>
      <c r="K22" s="486">
        <f>A7</f>
        <v>2022</v>
      </c>
      <c r="L22" s="479">
        <f>IF(ISBLANK(L7),"",L7)</f>
        <v>78573</v>
      </c>
      <c r="M22" s="479">
        <f>IF(ISBLANK(K7),"",K7)</f>
        <v>59024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625697</v>
      </c>
      <c r="H23" s="311">
        <f t="shared" si="10"/>
        <v>656464</v>
      </c>
      <c r="K23" s="481">
        <f>A8</f>
        <v>2023</v>
      </c>
      <c r="L23" s="311">
        <f>IF(ISBLANK(L8),"",L8)</f>
        <v>70182</v>
      </c>
      <c r="M23" s="311">
        <f>IF(ISBLANK(K8),"",K8)</f>
        <v>53276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1321972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1360411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1389945</v>
      </c>
      <c r="C28" s="373"/>
      <c r="D28" s="197"/>
      <c r="F28" s="514">
        <f>A5</f>
        <v>2020</v>
      </c>
      <c r="G28" s="310">
        <f>IF(ISBLANK(H5),"",H5)</f>
        <v>32.4</v>
      </c>
      <c r="H28" s="310">
        <f>IF(ISBLANK(G5),"",G5)</f>
        <v>37.5</v>
      </c>
      <c r="K28" s="514">
        <f>A5</f>
        <v>2020</v>
      </c>
      <c r="L28" s="310">
        <f>IF(ISBLANK(O5),"",O5)</f>
        <v>51</v>
      </c>
      <c r="M28" s="310">
        <f>IF(ISBLANK(N5),"",N5)</f>
        <v>42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33.5</v>
      </c>
      <c r="H29" s="479">
        <f t="shared" ref="H29:H30" si="15">IF(ISBLANK(G6),"",G6)</f>
        <v>38.5</v>
      </c>
      <c r="K29" s="486">
        <f t="shared" ref="K29:K30" si="16">A6</f>
        <v>2021</v>
      </c>
      <c r="L29" s="479">
        <f t="shared" ref="L29:L30" si="17">IF(ISBLANK(O6),"",O6)</f>
        <v>49</v>
      </c>
      <c r="M29" s="479">
        <f t="shared" ref="M29:M30" si="18">IF(ISBLANK(N6),"",N6)</f>
        <v>40</v>
      </c>
    </row>
    <row r="30" spans="1:15" x14ac:dyDescent="0.25">
      <c r="F30" s="481">
        <f t="shared" si="13"/>
        <v>2022</v>
      </c>
      <c r="G30" s="311">
        <f t="shared" si="14"/>
        <v>35.1</v>
      </c>
      <c r="H30" s="311">
        <f t="shared" si="15"/>
        <v>39.9</v>
      </c>
      <c r="K30" s="481">
        <f t="shared" si="16"/>
        <v>2022</v>
      </c>
      <c r="L30" s="311">
        <f t="shared" si="17"/>
        <v>44</v>
      </c>
      <c r="M30" s="311">
        <f t="shared" si="18"/>
        <v>36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32.4</v>
      </c>
      <c r="H35" s="310">
        <f>IF(ISBLANK(G5),"",G5)</f>
        <v>37.5</v>
      </c>
      <c r="K35" s="514">
        <f>A5</f>
        <v>2020</v>
      </c>
      <c r="L35" s="310">
        <f>IF(ISBLANK(O5),"",O5)</f>
        <v>51</v>
      </c>
      <c r="M35" s="310">
        <f>IF(ISBLANK(N5),"",N5)</f>
        <v>42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33.5</v>
      </c>
      <c r="H36" s="479">
        <f t="shared" ref="H36:H37" si="21">IF(ISBLANK(G6),"",G6)</f>
        <v>38.5</v>
      </c>
      <c r="K36" s="486">
        <f t="shared" ref="K36:K37" si="22">A6</f>
        <v>2021</v>
      </c>
      <c r="L36" s="479">
        <f t="shared" ref="L36:L37" si="23">IF(ISBLANK(O6),"",O6)</f>
        <v>49</v>
      </c>
      <c r="M36" s="479">
        <f t="shared" ref="M36:M37" si="24">IF(ISBLANK(N6),"",N6)</f>
        <v>40</v>
      </c>
    </row>
    <row r="37" spans="6:15" x14ac:dyDescent="0.25">
      <c r="F37" s="481">
        <f t="shared" si="19"/>
        <v>2022</v>
      </c>
      <c r="G37" s="311">
        <f t="shared" si="20"/>
        <v>35.1</v>
      </c>
      <c r="H37" s="311">
        <f t="shared" si="21"/>
        <v>39.9</v>
      </c>
      <c r="K37" s="481">
        <f t="shared" si="22"/>
        <v>2022</v>
      </c>
      <c r="L37" s="311">
        <f t="shared" si="23"/>
        <v>44</v>
      </c>
      <c r="M37" s="311">
        <f t="shared" si="24"/>
        <v>36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18.100000000000001</v>
      </c>
      <c r="D6" s="63">
        <v>17.100000000000001</v>
      </c>
      <c r="E6" s="35">
        <v>54.9</v>
      </c>
      <c r="F6" s="35">
        <v>50.5</v>
      </c>
      <c r="G6" s="35">
        <v>58.3</v>
      </c>
      <c r="H6" s="292">
        <v>27.6</v>
      </c>
      <c r="I6" s="35">
        <v>31.4</v>
      </c>
      <c r="J6" s="63">
        <v>24.6</v>
      </c>
      <c r="M6" s="127" t="s">
        <v>16</v>
      </c>
      <c r="N6" s="935">
        <f>IF(ISBLANK(B8),"",B8)</f>
        <v>16.7</v>
      </c>
      <c r="O6" s="935">
        <f>IF(ISBLANK(E8),"",E8)</f>
        <v>53</v>
      </c>
      <c r="P6" s="128">
        <f>IF(ISBLANK(H8),"",H8)</f>
        <v>30.2</v>
      </c>
    </row>
    <row r="7" spans="1:19" x14ac:dyDescent="0.25">
      <c r="A7" s="286">
        <v>2022</v>
      </c>
      <c r="B7" s="167">
        <v>16.899999999999999</v>
      </c>
      <c r="C7" s="94">
        <v>17.399999999999999</v>
      </c>
      <c r="D7" s="169">
        <v>16.600000000000001</v>
      </c>
      <c r="E7" s="94">
        <v>53.9</v>
      </c>
      <c r="F7" s="94">
        <v>49.8</v>
      </c>
      <c r="G7" s="94">
        <v>57</v>
      </c>
      <c r="H7" s="167">
        <v>29.2</v>
      </c>
      <c r="I7" s="94">
        <v>32.799999999999997</v>
      </c>
      <c r="J7" s="169">
        <v>26.4</v>
      </c>
    </row>
    <row r="8" spans="1:19" x14ac:dyDescent="0.25">
      <c r="A8" s="218">
        <v>2023</v>
      </c>
      <c r="B8" s="167">
        <v>16.7</v>
      </c>
      <c r="C8" s="94">
        <v>17.3</v>
      </c>
      <c r="D8" s="169">
        <v>16.3</v>
      </c>
      <c r="E8" s="94">
        <v>53</v>
      </c>
      <c r="F8" s="94">
        <v>49.3</v>
      </c>
      <c r="G8" s="94">
        <v>55.9</v>
      </c>
      <c r="H8" s="167">
        <v>30.2</v>
      </c>
      <c r="I8" s="94">
        <v>33.5</v>
      </c>
      <c r="J8" s="169">
        <v>27.7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</v>
      </c>
      <c r="O12" s="936">
        <f>IF(ISBLANK(G8),"",G8)</f>
        <v>55.9</v>
      </c>
      <c r="P12" s="938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17.3</v>
      </c>
      <c r="O13" s="937">
        <f>IF(ISBLANK(F8),"",F8)</f>
        <v>49.3</v>
      </c>
      <c r="P13" s="939">
        <f>IF(ISBLANK(I8),"",I8)</f>
        <v>33.5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16.7</v>
      </c>
      <c r="O20" s="935">
        <f>IF(ISBLANK(E8),"",E8)</f>
        <v>53</v>
      </c>
      <c r="P20" s="940">
        <f>IF(ISBLANK(H8),"",H8)</f>
        <v>30.2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</v>
      </c>
      <c r="O24" s="936">
        <f>IF(ISBLANK(G8),"",G8)</f>
        <v>55.9</v>
      </c>
      <c r="P24" s="938">
        <f>IF(ISBLANK(J8),"",J8)</f>
        <v>27.7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17.3</v>
      </c>
      <c r="O25" s="937">
        <f>IF(ISBLANK(F8),"",F8)</f>
        <v>49.3</v>
      </c>
      <c r="P25" s="939">
        <f>IF(ISBLANK(I8),"",I8)</f>
        <v>33.5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275367212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80323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268261214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78250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1963201812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572654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8.3000000000000007</v>
      </c>
      <c r="E20" s="600">
        <v>8.9</v>
      </c>
      <c r="F20" s="600">
        <v>10.1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6.3</v>
      </c>
      <c r="E21" s="751">
        <v>7.2</v>
      </c>
      <c r="F21" s="751">
        <v>7.6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0.7</v>
      </c>
      <c r="F22" s="752">
        <v>0.9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10.1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81.400000000000006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10.1</v>
      </c>
      <c r="C30" s="204" t="s">
        <v>493</v>
      </c>
    </row>
    <row r="31" spans="1:11" x14ac:dyDescent="0.25">
      <c r="A31" s="698" t="s">
        <v>1430</v>
      </c>
      <c r="B31" s="734">
        <f>F21</f>
        <v>7.6</v>
      </c>
    </row>
    <row r="32" spans="1:11" x14ac:dyDescent="0.25">
      <c r="A32" s="698" t="s">
        <v>1431</v>
      </c>
      <c r="B32" s="734">
        <f>F22</f>
        <v>0.9</v>
      </c>
    </row>
    <row r="33" spans="1:2" x14ac:dyDescent="0.25">
      <c r="A33" s="699" t="s">
        <v>1432</v>
      </c>
      <c r="B33" s="732">
        <f>100-(B30+B31+B32)</f>
        <v>81.400000000000006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146127792</v>
      </c>
      <c r="C4" s="1077">
        <v>41334</v>
      </c>
      <c r="D4" s="110">
        <v>111725237</v>
      </c>
      <c r="E4" s="70">
        <v>31602</v>
      </c>
      <c r="F4" s="1076">
        <v>26146251</v>
      </c>
      <c r="G4" s="70">
        <v>7396</v>
      </c>
      <c r="H4" s="1078">
        <v>1768037429</v>
      </c>
      <c r="I4" s="1077">
        <v>500105</v>
      </c>
    </row>
    <row r="5" spans="1:9" x14ac:dyDescent="0.25">
      <c r="A5" s="587">
        <v>2021</v>
      </c>
      <c r="B5" s="1079">
        <v>170791655</v>
      </c>
      <c r="C5" s="1080">
        <v>48594</v>
      </c>
      <c r="D5" s="160">
        <v>137495645</v>
      </c>
      <c r="E5" s="212">
        <v>39121</v>
      </c>
      <c r="F5" s="1079">
        <v>12860416</v>
      </c>
      <c r="G5" s="212">
        <v>3659</v>
      </c>
      <c r="H5" s="1081">
        <v>1913375365</v>
      </c>
      <c r="I5" s="1080">
        <v>544400</v>
      </c>
    </row>
    <row r="6" spans="1:9" x14ac:dyDescent="0.25">
      <c r="A6" s="588">
        <v>2022</v>
      </c>
      <c r="B6" s="1082">
        <v>199075965</v>
      </c>
      <c r="C6" s="1083">
        <v>58069</v>
      </c>
      <c r="D6" s="169">
        <v>149575073</v>
      </c>
      <c r="E6" s="167">
        <v>43630</v>
      </c>
      <c r="F6" s="1082">
        <v>17376790</v>
      </c>
      <c r="G6" s="167">
        <v>5069</v>
      </c>
      <c r="H6" s="1084">
        <v>1963201812</v>
      </c>
      <c r="I6" s="1083">
        <v>572654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>
        <v>196563125</v>
      </c>
      <c r="D4" s="1077">
        <v>55600</v>
      </c>
      <c r="E4" s="1076">
        <v>196069937</v>
      </c>
      <c r="F4" s="1077">
        <v>55460</v>
      </c>
    </row>
    <row r="5" spans="1:6" x14ac:dyDescent="0.25">
      <c r="A5" s="480">
        <v>2021</v>
      </c>
      <c r="B5" s="1081"/>
      <c r="C5" s="1079">
        <v>238405950</v>
      </c>
      <c r="D5" s="1080">
        <v>67832</v>
      </c>
      <c r="E5" s="1079">
        <v>235080705</v>
      </c>
      <c r="F5" s="1080">
        <v>66886</v>
      </c>
    </row>
    <row r="6" spans="1:6" ht="15.75" thickBot="1" x14ac:dyDescent="0.3">
      <c r="A6" s="960">
        <v>2022</v>
      </c>
      <c r="B6" s="1085"/>
      <c r="C6" s="1086">
        <v>275367212</v>
      </c>
      <c r="D6" s="1087">
        <v>80323</v>
      </c>
      <c r="E6" s="1086">
        <v>268261214</v>
      </c>
      <c r="F6" s="1087">
        <v>78250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SERBIA - NORTH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24848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624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3428249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138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75.569999999999993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139.69999999999999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3090490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3696534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118237</v>
      </c>
      <c r="C63" s="548">
        <f>IF(ISBLANK('DEM2'!C7),"-",'DEM2'!C7)</f>
        <v>126045</v>
      </c>
      <c r="D63" s="548"/>
      <c r="E63" s="548">
        <f>IF(ISBLANK('DEM2'!D8),"-",'DEM2'!D8)</f>
        <v>115509</v>
      </c>
      <c r="F63" s="548">
        <f>IF(ISBLANK('DEM2'!C8),"-",'DEM2'!C8)</f>
        <v>123197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135331</v>
      </c>
      <c r="C64" s="317">
        <f>IF(ISBLANK('DEM2'!F7),"-",'DEM2'!F7)</f>
        <v>143132</v>
      </c>
      <c r="D64" s="789"/>
      <c r="E64" s="317">
        <f>IF(ISBLANK('DEM2'!G8),"-",'DEM2'!G8)</f>
        <v>132232</v>
      </c>
      <c r="F64" s="317">
        <f>IF(ISBLANK('DEM2'!F8),"-",'DEM2'!F8)</f>
        <v>140100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67471</v>
      </c>
      <c r="C65" s="345">
        <f>IF(ISBLANK('DEM2'!I7),"-",'DEM2'!I7)</f>
        <v>70973</v>
      </c>
      <c r="D65" s="393"/>
      <c r="E65" s="345">
        <f>IF(ISBLANK('DEM2'!J8),"-",'DEM2'!J8)</f>
        <v>65207</v>
      </c>
      <c r="F65" s="345">
        <f>IF(ISBLANK('DEM2'!I8),"-",'DEM2'!I8)</f>
        <v>68188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303973</v>
      </c>
      <c r="C66" s="348">
        <f>IF(ISBLANK('DEM2'!L7),"-",'DEM2'!L7)</f>
        <v>322219</v>
      </c>
      <c r="D66" s="394"/>
      <c r="E66" s="348">
        <f>IF(ISBLANK('DEM2'!M8),"-",'DEM2'!M8)</f>
        <v>296276</v>
      </c>
      <c r="F66" s="348">
        <f>IF(ISBLANK('DEM2'!L8),"-",'DEM2'!L8)</f>
        <v>314058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274799</v>
      </c>
      <c r="C67" s="345">
        <f>IF(ISBLANK('DEM2'!O7),"-",'DEM2'!O7)</f>
        <v>284729</v>
      </c>
      <c r="D67" s="393"/>
      <c r="E67" s="345">
        <f>IF(ISBLANK('DEM2'!P8),"-",'DEM2'!P8)</f>
        <v>266472</v>
      </c>
      <c r="F67" s="345">
        <f>IF(ISBLANK('DEM2'!O8),"-",'DEM2'!O8)</f>
        <v>272677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1155454</v>
      </c>
      <c r="C68" s="317">
        <f>IF(ISBLANK('DEM2'!R7),"-",'DEM2'!R7)</f>
        <v>1126348</v>
      </c>
      <c r="D68" s="395"/>
      <c r="E68" s="317">
        <f>IF(ISBLANK('DEM2'!S8),"-",'DEM2'!S8)</f>
        <v>1116525</v>
      </c>
      <c r="F68" s="317">
        <f>IF(ISBLANK('DEM2'!R8),"-",'DEM2'!R8)</f>
        <v>1083180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1827824</v>
      </c>
      <c r="C69" s="463">
        <f>IF(ISBLANK('DEM2'!U7),"-",'DEM2'!U7)</f>
        <v>1686825</v>
      </c>
      <c r="D69" s="799"/>
      <c r="E69" s="463">
        <f>IF(ISBLANK('DEM2'!V8),"-",'DEM2'!V8)</f>
        <v>1784902</v>
      </c>
      <c r="F69" s="463">
        <f>IF(ISBLANK('DEM2'!U8),"-",'DEM2'!U8)</f>
        <v>1643347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8.3000000000000007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1389945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1282161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37.4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96388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123458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1963201812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572654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149575073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53497797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43630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199075965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58069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17376790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5069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275367212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80323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268261214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78250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 t="str">
        <f>IF(ISBLANK('EKO4'!B10),"-",'EKO4'!B10)</f>
        <v>-</v>
      </c>
      <c r="D263" s="1103"/>
      <c r="E263" s="110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 t="str">
        <f>IF(ISBLANK('EKO4'!B16),"-",'EKO4'!B16)</f>
        <v>-</v>
      </c>
      <c r="D265" s="1104"/>
      <c r="E265" s="1104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180868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172370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130309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797768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176123</v>
      </c>
      <c r="C300" s="808">
        <f>IF(ISBLANK(POLJ3!C4),"-",POLJ3!C4)</f>
        <v>31513</v>
      </c>
      <c r="D300" s="1160">
        <f>IF(ISBLANK(POLJ3!D4),"-",POLJ3!D4)</f>
        <v>144610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174853</v>
      </c>
      <c r="C301" s="789">
        <f>IF(ISBLANK(POLJ3!C5),"-",POLJ3!C5)</f>
        <v>108524</v>
      </c>
      <c r="D301" s="1161">
        <f>IF(ISBLANK(POLJ3!D5),"-",POLJ3!D5)</f>
        <v>66329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1262</v>
      </c>
      <c r="C302" s="790">
        <f>IF(ISBLANK(POLJ3!C6),"-",POLJ3!C6)</f>
        <v>140</v>
      </c>
      <c r="D302" s="1162">
        <f>IF(ISBLANK(POLJ3!D6),"-",POLJ3!D6)</f>
        <v>1122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20711</v>
      </c>
      <c r="C303" s="791">
        <f>IF(ISBLANK(POLJ3!C7),"-",POLJ3!C7)</f>
        <v>5143</v>
      </c>
      <c r="D303" s="1163">
        <f>IF(ISBLANK(POLJ3!D7),"-",POLJ3!D7)</f>
        <v>15568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180868</v>
      </c>
      <c r="C304" s="807">
        <f>IF(ISBLANK(POLJ3!C8),"-",POLJ3!C8)</f>
        <v>29667</v>
      </c>
      <c r="D304" s="1164">
        <f>IF(ISBLANK(POLJ3!D8),"-",POLJ3!D8)</f>
        <v>151201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7513.75</v>
      </c>
      <c r="C310" s="1165"/>
      <c r="D310" s="3"/>
      <c r="E310" s="5"/>
      <c r="F310" s="5"/>
      <c r="G310" s="815" t="s">
        <v>854</v>
      </c>
      <c r="H310" s="816">
        <f>IF(ISBLANK(POLJ2!H3),"-",POLJ2!H3)</f>
        <v>305614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1572897.07</v>
      </c>
      <c r="C311" s="1154"/>
      <c r="D311" s="3"/>
      <c r="E311" s="5"/>
      <c r="F311" s="5"/>
      <c r="G311" s="810" t="s">
        <v>855</v>
      </c>
      <c r="H311" s="248">
        <f>IF(ISBLANK(POLJ2!H4),"-",POLJ2!H4)</f>
        <v>1601197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29480.91</v>
      </c>
      <c r="C312" s="1154"/>
      <c r="D312" s="3"/>
      <c r="E312" s="5"/>
      <c r="F312" s="5"/>
      <c r="G312" s="810" t="s">
        <v>856</v>
      </c>
      <c r="H312" s="248">
        <f>IF(ISBLANK(POLJ2!H5),"-",POLJ2!H5)</f>
        <v>350748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5769.12</v>
      </c>
      <c r="C313" s="1154"/>
      <c r="D313" s="3"/>
      <c r="E313" s="5"/>
      <c r="F313" s="5"/>
      <c r="G313" s="812" t="s">
        <v>857</v>
      </c>
      <c r="H313" s="249">
        <f>IF(ISBLANK(POLJ2!H6),"-",POLJ2!H6)</f>
        <v>13182455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591.46</v>
      </c>
      <c r="C314" s="1154"/>
      <c r="D314" s="3"/>
      <c r="E314" s="5"/>
      <c r="F314" s="5"/>
      <c r="G314" s="814" t="s">
        <v>847</v>
      </c>
      <c r="H314" s="817">
        <f>IF(ISBLANK(POLJ2!H7),"-",POLJ2!H7)</f>
        <v>15440014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129033.03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1745285.34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330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1454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37224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44.2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136584</v>
      </c>
      <c r="I364" s="808">
        <f>IF(ISBLANK(OBRAZ2!I6),"-",OBRAZ2!I6)</f>
        <v>111093</v>
      </c>
      <c r="J364" s="808">
        <f>IF(ISBLANK(OBRAZ2!J6),"-",OBRAZ2!J6)</f>
        <v>25491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67243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5196</v>
      </c>
      <c r="I365" s="416">
        <f>IF(ISBLANK(OBRAZ2!I7),"-",OBRAZ2!I7)</f>
        <v>4353</v>
      </c>
      <c r="J365" s="416">
        <f>IF(ISBLANK(OBRAZ2!J7),"-",OBRAZ2!J7)</f>
        <v>843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78.3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1548</v>
      </c>
      <c r="I366" s="807">
        <f>IF(ISBLANK(OBRAZ2!I8),"-",OBRAZ2!I8)</f>
        <v>1311</v>
      </c>
      <c r="J366" s="807">
        <f>IF(ISBLANK(OBRAZ2!J8),"-",OBRAZ2!J8)</f>
        <v>237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34068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2.9794313369630974</v>
      </c>
      <c r="I375" s="850">
        <f>IF(ISBLANK(OBRAZ2!C12),"-",OBRAZ2!C21)</f>
        <v>2.8985825572541439</v>
      </c>
      <c r="J375" s="850">
        <f>IF(ISBLANK(OBRAZ2!D12),"-",OBRAZ2!D21)</f>
        <v>2.8158949002057243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1.7392619479733817E-2</v>
      </c>
      <c r="I376" s="851">
        <f>IF(ISBLANK(OBRAZ2!C13),"-",OBRAZ2!C22)</f>
        <v>4.3929010718678618E-3</v>
      </c>
      <c r="J376" s="851">
        <f>IF(ISBLANK(OBRAZ2!D13),"-",OBRAZ2!D22)</f>
        <v>2.8873569855993072E-3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70.607229280096789</v>
      </c>
      <c r="I377" s="851">
        <f>IF(ISBLANK(OBRAZ2!C14),"-",OBRAZ2!C23)</f>
        <v>71.76169975985475</v>
      </c>
      <c r="J377" s="851">
        <f>IF(ISBLANK(OBRAZ2!D14),"-",OBRAZ2!D23)</f>
        <v>72.578048868516987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1.1549427942397229E-2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8.2516636418632778</v>
      </c>
      <c r="I379" s="851">
        <f>IF(ISBLANK(OBRAZ2!C16),"-",OBRAZ2!C25)</f>
        <v>7.2351080653663677</v>
      </c>
      <c r="J379" s="851">
        <f>IF(ISBLANK(OBRAZ2!D16),"-",OBRAZ2!D25)</f>
        <v>6.6156566932544125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18.144283121597095</v>
      </c>
      <c r="I380" s="852">
        <f>IF(ISBLANK(OBRAZ2!C17),"-",OBRAZ2!C26)</f>
        <v>18.100216716452881</v>
      </c>
      <c r="J380" s="852">
        <f>IF(ISBLANK(OBRAZ2!D17),"-",OBRAZ2!D26)</f>
        <v>17.975962753094883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564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290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126284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128085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9249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4404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31280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2202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3052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241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117042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90.2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30914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90.7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1102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48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2456850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81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1308002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60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4525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846898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10855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71.3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251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89.2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83.1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314687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784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401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4364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1771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2801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308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3614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66203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44425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24994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8508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16903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6662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11724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4063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44.7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609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13911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2624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11605.652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24427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1247350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7997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927021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200622.1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551228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1316510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1500300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3622991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180868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130309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172370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7513.75</v>
      </c>
      <c r="G3" s="217" t="s">
        <v>765</v>
      </c>
      <c r="H3" s="71">
        <v>305614</v>
      </c>
    </row>
    <row r="4" spans="1:9" x14ac:dyDescent="0.25">
      <c r="A4" s="286" t="s">
        <v>760</v>
      </c>
      <c r="B4" s="214">
        <v>1572897.07</v>
      </c>
      <c r="G4" s="286" t="s">
        <v>766</v>
      </c>
      <c r="H4" s="214">
        <v>1601197</v>
      </c>
    </row>
    <row r="5" spans="1:9" x14ac:dyDescent="0.25">
      <c r="A5" s="286" t="s">
        <v>761</v>
      </c>
      <c r="B5" s="214">
        <v>29480.91</v>
      </c>
      <c r="G5" s="286" t="s">
        <v>767</v>
      </c>
      <c r="H5" s="214">
        <v>350748</v>
      </c>
    </row>
    <row r="6" spans="1:9" x14ac:dyDescent="0.25">
      <c r="A6" s="286" t="s">
        <v>762</v>
      </c>
      <c r="B6" s="214">
        <v>5769.12</v>
      </c>
      <c r="G6" s="286" t="s">
        <v>768</v>
      </c>
      <c r="H6" s="214">
        <v>13182455</v>
      </c>
    </row>
    <row r="7" spans="1:9" x14ac:dyDescent="0.25">
      <c r="A7" s="286" t="s">
        <v>763</v>
      </c>
      <c r="B7" s="214">
        <v>591.46</v>
      </c>
      <c r="G7" s="1" t="s">
        <v>24</v>
      </c>
      <c r="H7" s="288">
        <v>15440014</v>
      </c>
    </row>
    <row r="8" spans="1:9" x14ac:dyDescent="0.25">
      <c r="A8" s="287" t="s">
        <v>764</v>
      </c>
      <c r="B8" s="73">
        <v>129033.03</v>
      </c>
    </row>
    <row r="9" spans="1:9" x14ac:dyDescent="0.25">
      <c r="A9" s="1" t="s">
        <v>24</v>
      </c>
      <c r="B9" s="288">
        <v>1745285.34</v>
      </c>
      <c r="I9" s="41" t="s">
        <v>876</v>
      </c>
    </row>
    <row r="10" spans="1:9" x14ac:dyDescent="0.25">
      <c r="G10" s="29" t="s">
        <v>775</v>
      </c>
      <c r="H10" s="58">
        <v>797768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176123</v>
      </c>
      <c r="C4" s="55">
        <v>31513</v>
      </c>
      <c r="D4" s="110">
        <v>144610</v>
      </c>
    </row>
    <row r="5" spans="1:4" ht="30" customHeight="1" x14ac:dyDescent="0.25">
      <c r="A5" s="274" t="s">
        <v>884</v>
      </c>
      <c r="B5" s="212">
        <v>174853</v>
      </c>
      <c r="C5" s="58">
        <v>108524</v>
      </c>
      <c r="D5" s="160">
        <v>66329</v>
      </c>
    </row>
    <row r="6" spans="1:4" x14ac:dyDescent="0.25">
      <c r="A6" s="274" t="s">
        <v>772</v>
      </c>
      <c r="B6" s="212">
        <v>1262</v>
      </c>
      <c r="C6" s="58">
        <v>140</v>
      </c>
      <c r="D6" s="160">
        <v>1122</v>
      </c>
    </row>
    <row r="7" spans="1:4" ht="30" x14ac:dyDescent="0.25">
      <c r="A7" s="274" t="s">
        <v>773</v>
      </c>
      <c r="B7" s="212">
        <v>20711</v>
      </c>
      <c r="C7" s="58">
        <v>5143</v>
      </c>
      <c r="D7" s="160">
        <v>15568</v>
      </c>
    </row>
    <row r="8" spans="1:4" x14ac:dyDescent="0.25">
      <c r="A8" s="201" t="s">
        <v>774</v>
      </c>
      <c r="B8" s="72">
        <v>180868</v>
      </c>
      <c r="C8" s="61">
        <v>29667</v>
      </c>
      <c r="D8" s="111">
        <v>151201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11.09350237717908</v>
      </c>
      <c r="C14" s="276">
        <f>D6/B6*100</f>
        <v>88.906497622820922</v>
      </c>
    </row>
    <row r="15" spans="1:4" ht="60" x14ac:dyDescent="0.25">
      <c r="A15" s="277" t="s">
        <v>885</v>
      </c>
      <c r="B15" s="282">
        <f>C5/B5*100</f>
        <v>62.065849599377763</v>
      </c>
      <c r="C15" s="278">
        <f>D5/B5*100</f>
        <v>37.934150400622237</v>
      </c>
    </row>
    <row r="16" spans="1:4" ht="30" x14ac:dyDescent="0.25">
      <c r="A16" s="279" t="s">
        <v>821</v>
      </c>
      <c r="B16" s="283">
        <f>C4/B4*100</f>
        <v>17.892609142474296</v>
      </c>
      <c r="C16" s="280">
        <f>D4/B4*100</f>
        <v>82.107390857525715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11.09350237717908</v>
      </c>
      <c r="C21" s="276">
        <f>C14</f>
        <v>88.906497622820922</v>
      </c>
    </row>
    <row r="22" spans="1:3" ht="60" x14ac:dyDescent="0.25">
      <c r="A22" s="277" t="s">
        <v>823</v>
      </c>
      <c r="B22" s="282">
        <f t="shared" ref="B22:C23" si="0">B15</f>
        <v>62.065849599377763</v>
      </c>
      <c r="C22" s="278">
        <f t="shared" si="0"/>
        <v>37.934150400622237</v>
      </c>
    </row>
    <row r="23" spans="1:3" ht="30" x14ac:dyDescent="0.25">
      <c r="A23" s="279" t="s">
        <v>858</v>
      </c>
      <c r="B23" s="285">
        <f t="shared" si="0"/>
        <v>17.892609142474296</v>
      </c>
      <c r="C23" s="284">
        <f t="shared" si="0"/>
        <v>82.107390857525715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330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1454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37224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44.2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67243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78.3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34068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135507</v>
      </c>
      <c r="C6" s="973">
        <v>111380</v>
      </c>
      <c r="D6" s="945">
        <v>24127</v>
      </c>
      <c r="E6" s="973">
        <v>132240</v>
      </c>
      <c r="F6" s="973">
        <v>108862</v>
      </c>
      <c r="G6" s="945">
        <v>23378</v>
      </c>
      <c r="H6" s="599">
        <v>136584</v>
      </c>
      <c r="I6" s="616">
        <v>111093</v>
      </c>
      <c r="J6" s="945">
        <v>25491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6231</v>
      </c>
      <c r="C7" s="975">
        <v>5353</v>
      </c>
      <c r="D7" s="976">
        <v>878</v>
      </c>
      <c r="E7" s="975">
        <v>5598</v>
      </c>
      <c r="F7" s="975">
        <v>4910</v>
      </c>
      <c r="G7" s="976">
        <v>688</v>
      </c>
      <c r="H7" s="753">
        <v>5196</v>
      </c>
      <c r="I7" s="690">
        <v>4353</v>
      </c>
      <c r="J7" s="976">
        <v>843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2204</v>
      </c>
      <c r="C8" s="978">
        <v>2034</v>
      </c>
      <c r="D8" s="979">
        <v>170</v>
      </c>
      <c r="E8" s="978">
        <v>2221</v>
      </c>
      <c r="F8" s="978">
        <v>2054</v>
      </c>
      <c r="G8" s="979">
        <v>167</v>
      </c>
      <c r="H8" s="754">
        <v>1548</v>
      </c>
      <c r="I8" s="691">
        <v>1311</v>
      </c>
      <c r="J8" s="979">
        <v>237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3940</v>
      </c>
      <c r="C12" s="600">
        <v>3959</v>
      </c>
      <c r="D12" s="600">
        <v>3901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23</v>
      </c>
      <c r="C13" s="751">
        <v>6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93371</v>
      </c>
      <c r="C14" s="751">
        <v>98015</v>
      </c>
      <c r="D14" s="751">
        <v>100546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16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10912</v>
      </c>
      <c r="C16" s="1029">
        <v>9882</v>
      </c>
      <c r="D16" s="751">
        <v>9165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23994</v>
      </c>
      <c r="C17" s="752">
        <v>24722</v>
      </c>
      <c r="D17" s="752">
        <v>24903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2.9794313369630974</v>
      </c>
      <c r="C21" s="289">
        <f>C12/SUM(C12:C17)*100</f>
        <v>2.8985825572541439</v>
      </c>
      <c r="D21" s="289">
        <f>D12/SUM(D12:D17)*100</f>
        <v>2.8158949002057243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1.7392619479733817E-2</v>
      </c>
      <c r="C22" s="290">
        <f>C13/SUM(C12:C17)*100</f>
        <v>4.3929010718678618E-3</v>
      </c>
      <c r="D22" s="290">
        <f>D13/SUM(D12:D17)*100</f>
        <v>2.8873569855993072E-3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70.607229280096789</v>
      </c>
      <c r="C23" s="290">
        <f>C14/SUM(C12:C17)*100</f>
        <v>71.76169975985475</v>
      </c>
      <c r="D23" s="290">
        <f>D14/SUM(D12:D17)*100</f>
        <v>72.578048868516987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1.1549427942397229E-2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8.2516636418632778</v>
      </c>
      <c r="C25" s="290">
        <f>C16/SUM(C12:C17)*100</f>
        <v>7.2351080653663677</v>
      </c>
      <c r="D25" s="290">
        <f>D16/SUM(D12:D17)*100</f>
        <v>6.6156566932544125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18.144283121597095</v>
      </c>
      <c r="C26" s="291">
        <f>C17/SUM(C12:C17)*100</f>
        <v>18.100216716452881</v>
      </c>
      <c r="D26" s="291">
        <f>D17/SUM(D12:D17)*100</f>
        <v>17.975962753094883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17.5</v>
      </c>
      <c r="C7" s="600">
        <v>16.8</v>
      </c>
      <c r="D7" s="600">
        <v>27.4</v>
      </c>
    </row>
    <row r="8" spans="1:6" x14ac:dyDescent="0.25">
      <c r="A8" s="695" t="s">
        <v>944</v>
      </c>
      <c r="B8" s="751">
        <v>18</v>
      </c>
      <c r="C8" s="751">
        <v>19.899999999999999</v>
      </c>
      <c r="D8" s="751">
        <v>10.3</v>
      </c>
    </row>
    <row r="9" spans="1:6" x14ac:dyDescent="0.25">
      <c r="A9" s="696" t="s">
        <v>224</v>
      </c>
      <c r="B9" s="752">
        <v>64.5</v>
      </c>
      <c r="C9" s="752">
        <v>63.3</v>
      </c>
      <c r="D9" s="752">
        <v>62.3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17.5</v>
      </c>
      <c r="C13" s="697">
        <f t="shared" ref="C13:D13" si="1">IF(ISBLANK(C7),"",C7)</f>
        <v>16.8</v>
      </c>
      <c r="D13" s="697">
        <f t="shared" si="1"/>
        <v>27.4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18</v>
      </c>
      <c r="C14" s="698">
        <f t="shared" si="2"/>
        <v>19.899999999999999</v>
      </c>
      <c r="D14" s="698">
        <f t="shared" si="2"/>
        <v>10.3</v>
      </c>
    </row>
    <row r="15" spans="1:6" x14ac:dyDescent="0.25">
      <c r="A15" s="702" t="s">
        <v>1630</v>
      </c>
      <c r="B15" s="699">
        <f t="shared" si="2"/>
        <v>64.5</v>
      </c>
      <c r="C15" s="699">
        <f t="shared" si="2"/>
        <v>63.3</v>
      </c>
      <c r="D15" s="699">
        <f t="shared" si="2"/>
        <v>62.3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17.5</v>
      </c>
      <c r="C18" s="697">
        <f t="shared" ref="C18:D18" si="4">IF(ISBLANK(C7),"",C7)</f>
        <v>16.8</v>
      </c>
      <c r="D18" s="697">
        <f t="shared" si="4"/>
        <v>27.4</v>
      </c>
    </row>
    <row r="19" spans="1:5" x14ac:dyDescent="0.25">
      <c r="A19" s="701" t="s">
        <v>1632</v>
      </c>
      <c r="B19" s="698">
        <f t="shared" ref="B19:D20" si="5">IF(ISBLANK(B8),"",B8)</f>
        <v>18</v>
      </c>
      <c r="C19" s="698">
        <f t="shared" si="5"/>
        <v>19.899999999999999</v>
      </c>
      <c r="D19" s="698">
        <f t="shared" si="5"/>
        <v>10.3</v>
      </c>
    </row>
    <row r="20" spans="1:5" x14ac:dyDescent="0.25">
      <c r="A20" s="702" t="s">
        <v>1633</v>
      </c>
      <c r="B20" s="699">
        <f t="shared" si="5"/>
        <v>64.5</v>
      </c>
      <c r="C20" s="699">
        <f t="shared" si="5"/>
        <v>63.3</v>
      </c>
      <c r="D20" s="699">
        <f t="shared" si="5"/>
        <v>62.3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95.5</v>
      </c>
      <c r="C5" s="611">
        <v>96.8</v>
      </c>
      <c r="D5" s="1030">
        <v>96.1</v>
      </c>
      <c r="F5" s="28"/>
      <c r="G5" s="693">
        <f>A5</f>
        <v>2020</v>
      </c>
      <c r="H5" s="669">
        <f>IF(ISBLANK(B5),"",B5)</f>
        <v>95.5</v>
      </c>
      <c r="I5" s="618">
        <f t="shared" ref="H5:I7" si="0">IF(ISBLANK(C5),"",C5)</f>
        <v>96.8</v>
      </c>
    </row>
    <row r="6" spans="1:10" x14ac:dyDescent="0.25">
      <c r="A6" s="749">
        <v>2021</v>
      </c>
      <c r="B6" s="601">
        <v>96.2</v>
      </c>
      <c r="C6" s="612">
        <v>97.9</v>
      </c>
      <c r="D6" s="946">
        <v>97</v>
      </c>
      <c r="F6" s="44"/>
      <c r="G6" s="693">
        <f t="shared" ref="G6:G7" si="1">A6</f>
        <v>2021</v>
      </c>
      <c r="H6" s="670">
        <f t="shared" si="0"/>
        <v>96.2</v>
      </c>
      <c r="I6" s="619">
        <f t="shared" si="0"/>
        <v>97.9</v>
      </c>
    </row>
    <row r="7" spans="1:10" x14ac:dyDescent="0.25">
      <c r="A7" s="750">
        <v>2022</v>
      </c>
      <c r="B7" s="601">
        <v>96.2</v>
      </c>
      <c r="C7" s="612">
        <v>98</v>
      </c>
      <c r="D7" s="946">
        <v>97.1</v>
      </c>
      <c r="F7" s="44"/>
      <c r="G7" s="693">
        <f t="shared" si="1"/>
        <v>2022</v>
      </c>
      <c r="H7" s="671">
        <f t="shared" si="0"/>
        <v>96.2</v>
      </c>
      <c r="I7" s="620">
        <f t="shared" si="0"/>
        <v>98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95.5</v>
      </c>
      <c r="I13" s="618">
        <f>IF(ISBLANK(C5),"",C5)</f>
        <v>96.8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96.2</v>
      </c>
      <c r="I14" s="619">
        <f t="shared" si="3"/>
        <v>97.9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96.2</v>
      </c>
      <c r="I15" s="620">
        <f t="shared" si="4"/>
        <v>98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SERBIA - NORTH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24848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624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3428249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138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75.569999999999993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139.69999999999999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3090490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3696534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118237</v>
      </c>
      <c r="C63" s="548">
        <f>IF(ISBLANK('DEM2'!C7),"-",'DEM2'!C7)</f>
        <v>126045</v>
      </c>
      <c r="D63" s="548"/>
      <c r="E63" s="548">
        <f>IF(ISBLANK('DEM2'!D8),"-",'DEM2'!D8)</f>
        <v>115509</v>
      </c>
      <c r="F63" s="548">
        <f>IF(ISBLANK('DEM2'!C8),"-",'DEM2'!C8)</f>
        <v>123197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135331</v>
      </c>
      <c r="C64" s="317">
        <f>IF(ISBLANK('DEM2'!F7),"-",'DEM2'!F7)</f>
        <v>143132</v>
      </c>
      <c r="D64" s="789"/>
      <c r="E64" s="317">
        <f>IF(ISBLANK('DEM2'!G8),"-",'DEM2'!G8)</f>
        <v>132232</v>
      </c>
      <c r="F64" s="317">
        <f>IF(ISBLANK('DEM2'!F8),"-",'DEM2'!F8)</f>
        <v>140100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67471</v>
      </c>
      <c r="C65" s="345">
        <f>IF(ISBLANK('DEM2'!I7),"-",'DEM2'!I7)</f>
        <v>70973</v>
      </c>
      <c r="D65" s="393"/>
      <c r="E65" s="345">
        <f>IF(ISBLANK('DEM2'!J8),"-",'DEM2'!J8)</f>
        <v>65207</v>
      </c>
      <c r="F65" s="345">
        <f>IF(ISBLANK('DEM2'!I8),"-",'DEM2'!I8)</f>
        <v>68188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303973</v>
      </c>
      <c r="C66" s="317">
        <f>IF(ISBLANK('DEM2'!L7),"-",'DEM2'!L7)</f>
        <v>322219</v>
      </c>
      <c r="D66" s="395"/>
      <c r="E66" s="317">
        <f>IF(ISBLANK('DEM2'!M8),"-",'DEM2'!M8)</f>
        <v>296276</v>
      </c>
      <c r="F66" s="317">
        <f>IF(ISBLANK('DEM2'!L8),"-",'DEM2'!L8)</f>
        <v>314058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274799</v>
      </c>
      <c r="C67" s="317">
        <f>IF(ISBLANK('DEM2'!O7),"-",'DEM2'!O7)</f>
        <v>284729</v>
      </c>
      <c r="D67" s="395"/>
      <c r="E67" s="317">
        <f>IF(ISBLANK('DEM2'!P8),"-",'DEM2'!P8)</f>
        <v>266472</v>
      </c>
      <c r="F67" s="317">
        <f>IF(ISBLANK('DEM2'!O8),"-",'DEM2'!O8)</f>
        <v>272677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1155454</v>
      </c>
      <c r="C68" s="414">
        <f>IF(ISBLANK('DEM2'!R7),"-",'DEM2'!R7)</f>
        <v>1126348</v>
      </c>
      <c r="D68" s="420"/>
      <c r="E68" s="414">
        <f>IF(ISBLANK('DEM2'!S8),"-",'DEM2'!S8)</f>
        <v>1116525</v>
      </c>
      <c r="F68" s="414">
        <f>IF(ISBLANK('DEM2'!R8),"-",'DEM2'!R8)</f>
        <v>1083180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1827824</v>
      </c>
      <c r="C69" s="463">
        <f>IF(ISBLANK('DEM2'!U7),"-",'DEM2'!U7)</f>
        <v>1686825</v>
      </c>
      <c r="D69" s="799"/>
      <c r="E69" s="463">
        <f>IF(ISBLANK('DEM2'!V8),"-",'DEM2'!V8)</f>
        <v>1784902</v>
      </c>
      <c r="F69" s="463">
        <f>IF(ISBLANK('DEM2'!U8),"-",'DEM2'!U8)</f>
        <v>1643347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8.3000000000000007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1389945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1282161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37.4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96388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123458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1963201812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572654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149575073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53497797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43630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199075965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58069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17376790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5069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275367212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80323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268261214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78250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 t="str">
        <f>IF(ISBLANK('EKO4'!B10),"-",'EKO4'!B10)</f>
        <v>-</v>
      </c>
      <c r="D263" s="1103"/>
      <c r="E263" s="110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 t="str">
        <f>IF(ISBLANK('EKO4'!B13),"-",'EKO4'!B13)</f>
        <v>-</v>
      </c>
      <c r="D264" s="1141"/>
      <c r="E264" s="1141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 t="str">
        <f>IF(ISBLANK('EKO4'!B16),"-",'EKO4'!B16)</f>
        <v>-</v>
      </c>
      <c r="D265" s="1104"/>
      <c r="E265" s="1104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180868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172370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130309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797768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176123</v>
      </c>
      <c r="C300" s="808">
        <f>IF(ISBLANK(POLJ3!C4),"-",POLJ3!C4)</f>
        <v>31513</v>
      </c>
      <c r="D300" s="1160">
        <f>IF(ISBLANK(POLJ3!D4),"-",POLJ3!D4)</f>
        <v>144610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174853</v>
      </c>
      <c r="C301" s="789">
        <f>IF(ISBLANK(POLJ3!C5),"-",POLJ3!C5)</f>
        <v>108524</v>
      </c>
      <c r="D301" s="1161">
        <f>IF(ISBLANK(POLJ3!D5),"-",POLJ3!D5)</f>
        <v>66329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1262</v>
      </c>
      <c r="C302" s="790">
        <f>IF(ISBLANK(POLJ3!C6),"-",POLJ3!C6)</f>
        <v>140</v>
      </c>
      <c r="D302" s="1162">
        <f>IF(ISBLANK(POLJ3!D6),"-",POLJ3!D6)</f>
        <v>1122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20711</v>
      </c>
      <c r="C303" s="791">
        <f>IF(ISBLANK(POLJ3!C7),"-",POLJ3!C7)</f>
        <v>5143</v>
      </c>
      <c r="D303" s="1163">
        <f>IF(ISBLANK(POLJ3!D7),"-",POLJ3!D7)</f>
        <v>15568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180868</v>
      </c>
      <c r="C304" s="807">
        <f>IF(ISBLANK(POLJ3!C8),"-",POLJ3!C8)</f>
        <v>29667</v>
      </c>
      <c r="D304" s="1164">
        <f>IF(ISBLANK(POLJ3!D8),"-",POLJ3!D8)</f>
        <v>151201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7513.75</v>
      </c>
      <c r="C310" s="1165"/>
      <c r="D310" s="3"/>
      <c r="E310" s="5"/>
      <c r="F310" s="5"/>
      <c r="G310" s="815" t="s">
        <v>765</v>
      </c>
      <c r="H310" s="816">
        <f>IF(ISBLANK(POLJ2!H3),"-",POLJ2!H3)</f>
        <v>305614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1572897.07</v>
      </c>
      <c r="C311" s="1154"/>
      <c r="D311" s="3"/>
      <c r="E311" s="5"/>
      <c r="F311" s="5"/>
      <c r="G311" s="810" t="s">
        <v>766</v>
      </c>
      <c r="H311" s="248">
        <f>IF(ISBLANK(POLJ2!H4),"-",POLJ2!H4)</f>
        <v>1601197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29480.91</v>
      </c>
      <c r="C312" s="1154"/>
      <c r="D312" s="3"/>
      <c r="E312" s="5"/>
      <c r="F312" s="5"/>
      <c r="G312" s="810" t="s">
        <v>767</v>
      </c>
      <c r="H312" s="248">
        <f>IF(ISBLANK(POLJ2!H5),"-",POLJ2!H5)</f>
        <v>350748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5769.12</v>
      </c>
      <c r="C313" s="1154"/>
      <c r="D313" s="3"/>
      <c r="E313" s="5"/>
      <c r="F313" s="5"/>
      <c r="G313" s="812" t="s">
        <v>768</v>
      </c>
      <c r="H313" s="249">
        <f>IF(ISBLANK(POLJ2!H6),"-",POLJ2!H6)</f>
        <v>13182455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591.46</v>
      </c>
      <c r="C314" s="1154"/>
      <c r="D314" s="3"/>
      <c r="E314" s="5"/>
      <c r="F314" s="5"/>
      <c r="G314" s="814" t="s">
        <v>16</v>
      </c>
      <c r="H314" s="817">
        <f>IF(ISBLANK(POLJ2!H7),"-",POLJ2!H7)</f>
        <v>15440014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129033.03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1745285.34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330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1454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37224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44.2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136584</v>
      </c>
      <c r="I364" s="808">
        <f>IF(ISBLANK(OBRAZ2!I6),"-",OBRAZ2!I6)</f>
        <v>111093</v>
      </c>
      <c r="J364" s="808">
        <f>IF(ISBLANK(OBRAZ2!J6),"-",OBRAZ2!J6)</f>
        <v>25491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67243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5196</v>
      </c>
      <c r="I365" s="789">
        <f>IF(ISBLANK(OBRAZ2!I7),"-",OBRAZ2!I7)</f>
        <v>4353</v>
      </c>
      <c r="J365" s="789">
        <f>IF(ISBLANK(OBRAZ2!J7),"-",OBRAZ2!J7)</f>
        <v>843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78.3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1548</v>
      </c>
      <c r="I366" s="807">
        <f>IF(ISBLANK(OBRAZ2!I8),"-",OBRAZ2!I8)</f>
        <v>1311</v>
      </c>
      <c r="J366" s="807">
        <f>IF(ISBLANK(OBRAZ2!J8),"-",OBRAZ2!J8)</f>
        <v>237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34068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2.9794313369630974</v>
      </c>
      <c r="I375" s="850">
        <f>IF(ISBLANK(OBRAZ2!C12),"-",OBRAZ2!C21)</f>
        <v>2.8985825572541439</v>
      </c>
      <c r="J375" s="850">
        <f>IF(ISBLANK(OBRAZ2!D12),"-",OBRAZ2!D21)</f>
        <v>2.8158949002057243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1.7392619479733817E-2</v>
      </c>
      <c r="I376" s="851">
        <f>IF(ISBLANK(OBRAZ2!C13),"-",OBRAZ2!C22)</f>
        <v>4.3929010718678618E-3</v>
      </c>
      <c r="J376" s="851">
        <f>IF(ISBLANK(OBRAZ2!D13),"-",OBRAZ2!D22)</f>
        <v>2.8873569855993072E-3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70.607229280096789</v>
      </c>
      <c r="I377" s="851">
        <f>IF(ISBLANK(OBRAZ2!C14),"-",OBRAZ2!C23)</f>
        <v>71.76169975985475</v>
      </c>
      <c r="J377" s="851">
        <f>IF(ISBLANK(OBRAZ2!D14),"-",OBRAZ2!D23)</f>
        <v>72.578048868516987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1.1549427942397229E-2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8.2516636418632778</v>
      </c>
      <c r="I379" s="851">
        <f>IF(ISBLANK(OBRAZ2!C16),"-",OBRAZ2!C25)</f>
        <v>7.2351080653663677</v>
      </c>
      <c r="J379" s="851">
        <f>IF(ISBLANK(OBRAZ2!D16),"-",OBRAZ2!D25)</f>
        <v>6.6156566932544125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18.144283121597095</v>
      </c>
      <c r="I380" s="852">
        <f>IF(ISBLANK(OBRAZ2!C17),"-",OBRAZ2!C26)</f>
        <v>18.100216716452881</v>
      </c>
      <c r="J380" s="852">
        <f>IF(ISBLANK(OBRAZ2!D17),"-",OBRAZ2!D26)</f>
        <v>17.975962753094883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564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290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126284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128085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9249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4404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31280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2202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3052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241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117042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90.2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30914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90.7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1102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48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2456850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81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1308002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60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4525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846898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10855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71.3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251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89.2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83.1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314687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784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401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4364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1771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2801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308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3614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66203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44425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24994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8508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16903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6662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11724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4063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44.7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609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13911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2624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11605.652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24427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1247350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7997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927021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200622.1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551228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1316510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1500300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3622991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326</v>
      </c>
      <c r="C6" s="601">
        <v>1442</v>
      </c>
      <c r="D6" s="612">
        <v>930</v>
      </c>
      <c r="E6" s="612">
        <v>512</v>
      </c>
      <c r="F6" s="1033">
        <v>33514</v>
      </c>
      <c r="G6" s="612">
        <v>17461</v>
      </c>
      <c r="H6" s="980">
        <v>16053</v>
      </c>
      <c r="I6" s="1034">
        <v>38.5</v>
      </c>
      <c r="J6" s="612">
        <v>38.799999999999997</v>
      </c>
      <c r="K6" s="1035">
        <v>38.1</v>
      </c>
      <c r="L6" s="1033">
        <v>63820</v>
      </c>
      <c r="M6" s="612">
        <v>32714</v>
      </c>
      <c r="N6" s="1028">
        <v>31106</v>
      </c>
      <c r="O6" s="1034">
        <v>72.400000000000006</v>
      </c>
      <c r="P6" s="612">
        <v>72.099999999999994</v>
      </c>
      <c r="Q6" s="1028">
        <v>72.8</v>
      </c>
      <c r="R6" s="1033">
        <v>34906</v>
      </c>
      <c r="S6" s="612">
        <v>18122</v>
      </c>
      <c r="T6" s="1035">
        <v>16784</v>
      </c>
    </row>
    <row r="7" spans="1:20" x14ac:dyDescent="0.25">
      <c r="A7" s="286">
        <v>2021</v>
      </c>
      <c r="B7" s="602">
        <v>332</v>
      </c>
      <c r="C7" s="601">
        <v>1466</v>
      </c>
      <c r="D7" s="612">
        <v>948</v>
      </c>
      <c r="E7" s="612">
        <v>518</v>
      </c>
      <c r="F7" s="1033">
        <v>35664</v>
      </c>
      <c r="G7" s="612">
        <v>18513</v>
      </c>
      <c r="H7" s="980">
        <v>17151</v>
      </c>
      <c r="I7" s="1034">
        <v>41.4</v>
      </c>
      <c r="J7" s="612">
        <v>41.6</v>
      </c>
      <c r="K7" s="1035">
        <v>41.1</v>
      </c>
      <c r="L7" s="1033">
        <v>66316</v>
      </c>
      <c r="M7" s="612">
        <v>34293</v>
      </c>
      <c r="N7" s="1028">
        <v>32023</v>
      </c>
      <c r="O7" s="1034">
        <v>75.599999999999994</v>
      </c>
      <c r="P7" s="612">
        <v>75.7</v>
      </c>
      <c r="Q7" s="1028">
        <v>75.400000000000006</v>
      </c>
      <c r="R7" s="1033">
        <v>34604</v>
      </c>
      <c r="S7" s="612">
        <v>17949</v>
      </c>
      <c r="T7" s="1035">
        <v>16655</v>
      </c>
    </row>
    <row r="8" spans="1:20" x14ac:dyDescent="0.25">
      <c r="A8" s="219">
        <v>2022</v>
      </c>
      <c r="B8" s="617">
        <v>330</v>
      </c>
      <c r="C8" s="947">
        <v>1454</v>
      </c>
      <c r="D8" s="981">
        <v>935</v>
      </c>
      <c r="E8" s="981">
        <v>519</v>
      </c>
      <c r="F8" s="1036">
        <v>37224</v>
      </c>
      <c r="G8" s="981">
        <v>19189</v>
      </c>
      <c r="H8" s="979">
        <v>18035</v>
      </c>
      <c r="I8" s="754">
        <v>44.2</v>
      </c>
      <c r="J8" s="981">
        <v>44.1</v>
      </c>
      <c r="K8" s="1037">
        <v>44.2</v>
      </c>
      <c r="L8" s="1036">
        <v>67243</v>
      </c>
      <c r="M8" s="981">
        <v>34693</v>
      </c>
      <c r="N8" s="691">
        <v>32550</v>
      </c>
      <c r="O8" s="754">
        <v>78.3</v>
      </c>
      <c r="P8" s="981">
        <v>78</v>
      </c>
      <c r="Q8" s="691">
        <v>78.599999999999994</v>
      </c>
      <c r="R8" s="1036">
        <v>34068</v>
      </c>
      <c r="S8" s="981">
        <v>17784</v>
      </c>
      <c r="T8" s="1037">
        <v>16284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564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290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126284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128085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9249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4404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31280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2202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3052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93.175831716260987</v>
      </c>
      <c r="C21" s="739">
        <f>B10/(B7+B10)*100</f>
        <v>6.8241682837390156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96.675950456264289</v>
      </c>
      <c r="C22" s="739">
        <f>B11/(B8+B11)*100</f>
        <v>3.3240495437357063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93.175831716260987</v>
      </c>
      <c r="C26" s="739">
        <f>C21</f>
        <v>6.8241682837390156</v>
      </c>
    </row>
    <row r="27" spans="1:10" ht="24.75" x14ac:dyDescent="0.25">
      <c r="A27" s="742" t="s">
        <v>1407</v>
      </c>
      <c r="B27" s="739">
        <f>B22</f>
        <v>96.675950456264289</v>
      </c>
      <c r="C27" s="739">
        <f>C22</f>
        <v>3.3240495437357063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290</v>
      </c>
      <c r="C5" s="1095">
        <v>240</v>
      </c>
      <c r="D5" s="914" t="s">
        <v>5</v>
      </c>
      <c r="E5" s="211"/>
      <c r="F5" s="125">
        <v>2021</v>
      </c>
      <c r="G5" s="70">
        <v>531</v>
      </c>
      <c r="H5" s="55">
        <v>291</v>
      </c>
      <c r="I5" s="110">
        <v>240</v>
      </c>
      <c r="J5" s="70">
        <v>292</v>
      </c>
      <c r="K5" s="55">
        <v>15</v>
      </c>
      <c r="L5" s="110">
        <v>277</v>
      </c>
      <c r="M5" s="70">
        <v>125125</v>
      </c>
      <c r="N5" s="55">
        <v>127351</v>
      </c>
      <c r="O5" s="70">
        <v>9252</v>
      </c>
      <c r="P5" s="110">
        <v>4363</v>
      </c>
    </row>
    <row r="6" spans="1:16" x14ac:dyDescent="0.25">
      <c r="A6" s="923" t="s">
        <v>259</v>
      </c>
      <c r="B6" s="1096">
        <v>14</v>
      </c>
      <c r="C6" s="1097">
        <v>276</v>
      </c>
      <c r="D6" s="915" t="s">
        <v>5</v>
      </c>
      <c r="E6" s="254"/>
      <c r="F6" s="125">
        <v>2022</v>
      </c>
      <c r="G6" s="212">
        <v>530</v>
      </c>
      <c r="H6" s="58">
        <v>290</v>
      </c>
      <c r="I6" s="160">
        <v>240</v>
      </c>
      <c r="J6" s="212">
        <v>290</v>
      </c>
      <c r="K6" s="58">
        <v>14</v>
      </c>
      <c r="L6" s="160">
        <v>276</v>
      </c>
      <c r="M6" s="212">
        <v>126284</v>
      </c>
      <c r="N6" s="58">
        <v>128085</v>
      </c>
      <c r="O6" s="212">
        <v>9249</v>
      </c>
      <c r="P6" s="160">
        <v>4404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564</v>
      </c>
      <c r="H7" s="94">
        <v>324</v>
      </c>
      <c r="I7" s="169">
        <v>240</v>
      </c>
      <c r="J7" s="167"/>
      <c r="K7" s="94"/>
      <c r="L7" s="169"/>
      <c r="M7" s="167">
        <v>134295</v>
      </c>
      <c r="N7" s="94">
        <v>132422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290</v>
      </c>
      <c r="C11" s="918">
        <f>IF(ISBLANK(C5),"",C5)</f>
        <v>240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14</v>
      </c>
      <c r="C12" s="921">
        <f>IF(ISBLANK(C6),"",C6)</f>
        <v>276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93.2</v>
      </c>
      <c r="C5" s="611">
        <v>92.9</v>
      </c>
      <c r="D5" s="945">
        <v>93.5</v>
      </c>
      <c r="E5" s="610"/>
      <c r="F5" s="611"/>
      <c r="G5" s="945"/>
      <c r="H5" s="610"/>
      <c r="I5" s="611"/>
      <c r="J5" s="945"/>
      <c r="K5" s="610">
        <v>32263</v>
      </c>
      <c r="L5" s="611">
        <v>16481</v>
      </c>
      <c r="M5" s="945">
        <v>15782</v>
      </c>
      <c r="N5" s="610">
        <v>95.6</v>
      </c>
      <c r="O5" s="611">
        <v>96</v>
      </c>
      <c r="P5" s="945">
        <v>95.2</v>
      </c>
      <c r="Q5" s="610">
        <v>0.6</v>
      </c>
      <c r="R5" s="611">
        <v>0.7</v>
      </c>
      <c r="S5" s="945">
        <v>0.5</v>
      </c>
    </row>
    <row r="6" spans="1:19" x14ac:dyDescent="0.25">
      <c r="A6" s="286">
        <v>2021</v>
      </c>
      <c r="B6" s="457">
        <v>93.3</v>
      </c>
      <c r="C6" s="458">
        <v>93.1</v>
      </c>
      <c r="D6" s="976">
        <v>93.6</v>
      </c>
      <c r="E6" s="457">
        <v>2792</v>
      </c>
      <c r="F6" s="458">
        <v>1822</v>
      </c>
      <c r="G6" s="976">
        <v>970</v>
      </c>
      <c r="H6" s="457">
        <v>3459</v>
      </c>
      <c r="I6" s="458">
        <v>1734</v>
      </c>
      <c r="J6" s="976">
        <v>1725</v>
      </c>
      <c r="K6" s="457">
        <v>32097</v>
      </c>
      <c r="L6" s="458">
        <v>16232</v>
      </c>
      <c r="M6" s="976">
        <v>15865</v>
      </c>
      <c r="N6" s="457">
        <v>95.1</v>
      </c>
      <c r="O6" s="458">
        <v>94.7</v>
      </c>
      <c r="P6" s="976">
        <v>95.5</v>
      </c>
      <c r="Q6" s="457">
        <v>0.3</v>
      </c>
      <c r="R6" s="458">
        <v>0.5</v>
      </c>
      <c r="S6" s="976">
        <v>0.2</v>
      </c>
    </row>
    <row r="7" spans="1:19" x14ac:dyDescent="0.25">
      <c r="A7" s="286">
        <v>2022</v>
      </c>
      <c r="B7" s="601">
        <v>95.7</v>
      </c>
      <c r="C7" s="612">
        <v>95.7</v>
      </c>
      <c r="D7" s="980">
        <v>95.8</v>
      </c>
      <c r="E7" s="601">
        <v>2882</v>
      </c>
      <c r="F7" s="612">
        <v>1916</v>
      </c>
      <c r="G7" s="980">
        <v>966</v>
      </c>
      <c r="H7" s="601">
        <v>3310</v>
      </c>
      <c r="I7" s="612">
        <v>1678</v>
      </c>
      <c r="J7" s="980">
        <v>1632</v>
      </c>
      <c r="K7" s="601">
        <v>31280</v>
      </c>
      <c r="L7" s="612">
        <v>15834</v>
      </c>
      <c r="M7" s="980">
        <v>15446</v>
      </c>
      <c r="N7" s="601">
        <v>95.7</v>
      </c>
      <c r="O7" s="612">
        <v>94.7</v>
      </c>
      <c r="P7" s="980">
        <v>96.8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2202</v>
      </c>
      <c r="F8" s="981">
        <v>1500</v>
      </c>
      <c r="G8" s="979">
        <v>702</v>
      </c>
      <c r="H8" s="947">
        <v>3052</v>
      </c>
      <c r="I8" s="981">
        <v>1495</v>
      </c>
      <c r="J8" s="979">
        <v>1557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241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90.7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1102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149575073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43630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13994</v>
      </c>
      <c r="C5" s="616">
        <v>9521</v>
      </c>
      <c r="D5" s="616">
        <v>4473</v>
      </c>
      <c r="E5" s="599">
        <v>72940</v>
      </c>
      <c r="F5" s="616">
        <v>37460</v>
      </c>
      <c r="G5" s="945">
        <v>35480</v>
      </c>
      <c r="H5" s="616">
        <v>36557</v>
      </c>
      <c r="I5" s="616">
        <v>15192</v>
      </c>
      <c r="J5" s="616">
        <v>21365</v>
      </c>
      <c r="K5" s="217">
        <f>SUM(B5,E5,H5)</f>
        <v>123491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12331</v>
      </c>
      <c r="C6" s="612">
        <v>8321</v>
      </c>
      <c r="D6" s="946">
        <v>4010</v>
      </c>
      <c r="E6" s="601">
        <v>71505</v>
      </c>
      <c r="F6" s="612">
        <v>36603</v>
      </c>
      <c r="G6" s="946">
        <v>34902</v>
      </c>
      <c r="H6" s="601">
        <v>36498</v>
      </c>
      <c r="I6" s="612">
        <v>15540</v>
      </c>
      <c r="J6" s="612">
        <v>20958</v>
      </c>
      <c r="K6" s="218">
        <f>SUM(B6,E6,H6)</f>
        <v>120334</v>
      </c>
      <c r="M6" s="105" t="s">
        <v>284</v>
      </c>
      <c r="N6" s="171">
        <f>IF(ISBLANK(J7),"",J7)</f>
        <v>21023</v>
      </c>
      <c r="O6" s="80">
        <f>IF(ISBLANK(I7),"",I7)</f>
        <v>15506</v>
      </c>
      <c r="P6" s="211"/>
    </row>
    <row r="7" spans="1:17" ht="24.75" x14ac:dyDescent="0.25">
      <c r="A7" s="218">
        <v>2023</v>
      </c>
      <c r="B7" s="601">
        <v>12109</v>
      </c>
      <c r="C7" s="612">
        <v>8134</v>
      </c>
      <c r="D7" s="946">
        <v>3975</v>
      </c>
      <c r="E7" s="601">
        <v>68404</v>
      </c>
      <c r="F7" s="612">
        <v>34831</v>
      </c>
      <c r="G7" s="946">
        <v>33573</v>
      </c>
      <c r="H7" s="601">
        <v>36529</v>
      </c>
      <c r="I7" s="612">
        <v>15506</v>
      </c>
      <c r="J7" s="612">
        <v>21023</v>
      </c>
      <c r="K7" s="218">
        <f>SUM(B7,E7,H7)</f>
        <v>117042</v>
      </c>
      <c r="M7" s="106" t="s">
        <v>285</v>
      </c>
      <c r="N7" s="220">
        <f>IF(ISBLANK(G7),"",G7)</f>
        <v>33573</v>
      </c>
      <c r="O7" s="107">
        <f>IF(ISBLANK(F7),"",F7)</f>
        <v>34831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3975</v>
      </c>
      <c r="O8" s="83">
        <f>IF(ISBLANK(C7),"",C7)</f>
        <v>8134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21023</v>
      </c>
      <c r="O13" s="80">
        <f>IF(ISBLANK(I7),"",I7)</f>
        <v>15506</v>
      </c>
      <c r="P13" s="211"/>
    </row>
    <row r="14" spans="1:17" ht="27.75" customHeight="1" x14ac:dyDescent="0.25">
      <c r="M14" s="106" t="s">
        <v>515</v>
      </c>
      <c r="N14" s="220">
        <f>IF(ISBLANK(G7),"",G7)</f>
        <v>33573</v>
      </c>
      <c r="O14" s="107">
        <f>IF(ISBLANK(F7),"",F7)</f>
        <v>34831</v>
      </c>
      <c r="P14" s="211"/>
    </row>
    <row r="15" spans="1:17" ht="26.25" customHeight="1" x14ac:dyDescent="0.25">
      <c r="M15" s="108" t="s">
        <v>516</v>
      </c>
      <c r="N15" s="170">
        <f>IF(ISBLANK(D7),"",D7)</f>
        <v>3975</v>
      </c>
      <c r="O15" s="83">
        <f>IF(ISBLANK(C7),"",C7)</f>
        <v>8134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4216</v>
      </c>
      <c r="C21" s="616">
        <v>2891</v>
      </c>
      <c r="D21" s="616">
        <v>1325</v>
      </c>
      <c r="E21" s="599">
        <v>17761</v>
      </c>
      <c r="F21" s="616">
        <v>8890</v>
      </c>
      <c r="G21" s="945">
        <v>8871</v>
      </c>
      <c r="H21" s="616">
        <v>8531</v>
      </c>
      <c r="I21" s="616">
        <v>3505</v>
      </c>
      <c r="J21" s="616">
        <v>5026</v>
      </c>
      <c r="K21" s="217">
        <f>SUM(B21,E21,H21)</f>
        <v>30508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4656</v>
      </c>
      <c r="C22" s="1028">
        <v>3144</v>
      </c>
      <c r="D22" s="980">
        <v>1512</v>
      </c>
      <c r="E22" s="1034">
        <v>17362</v>
      </c>
      <c r="F22" s="1028">
        <v>8755</v>
      </c>
      <c r="G22" s="980">
        <v>8607</v>
      </c>
      <c r="H22" s="1034">
        <v>8779</v>
      </c>
      <c r="I22" s="1028">
        <v>3501</v>
      </c>
      <c r="J22" s="1028">
        <v>5278</v>
      </c>
      <c r="K22" s="218">
        <f>SUM(B22,E22,H22)</f>
        <v>30797</v>
      </c>
      <c r="M22" s="105" t="s">
        <v>284</v>
      </c>
      <c r="N22" s="171">
        <f>IF(ISBLANK(J23),"",J23)</f>
        <v>5267</v>
      </c>
      <c r="O22" s="80">
        <f>IF(ISBLANK(I23),"",I23)</f>
        <v>3691</v>
      </c>
      <c r="P22" s="211"/>
    </row>
    <row r="23" spans="1:17" ht="24.75" x14ac:dyDescent="0.25">
      <c r="A23" s="218">
        <v>2022</v>
      </c>
      <c r="B23" s="1034">
        <v>4522</v>
      </c>
      <c r="C23" s="1028">
        <v>3027</v>
      </c>
      <c r="D23" s="980">
        <v>1495</v>
      </c>
      <c r="E23" s="1034">
        <v>17434</v>
      </c>
      <c r="F23" s="1028">
        <v>8791</v>
      </c>
      <c r="G23" s="980">
        <v>8643</v>
      </c>
      <c r="H23" s="1034">
        <v>8958</v>
      </c>
      <c r="I23" s="1028">
        <v>3691</v>
      </c>
      <c r="J23" s="1028">
        <v>5267</v>
      </c>
      <c r="K23" s="218">
        <f>SUM(B23,E23,H23)</f>
        <v>30914</v>
      </c>
      <c r="M23" s="106" t="s">
        <v>285</v>
      </c>
      <c r="N23" s="220">
        <f>IF(ISBLANK(G23),"",G23)</f>
        <v>8643</v>
      </c>
      <c r="O23" s="107">
        <f>IF(ISBLANK(F23),"",F23)</f>
        <v>8791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1495</v>
      </c>
      <c r="O24" s="109">
        <f>IF(ISBLANK(C23),"",C23)</f>
        <v>3027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5267</v>
      </c>
      <c r="O29" s="80">
        <f>IF(ISBLANK(I23),"",I23)</f>
        <v>3691</v>
      </c>
      <c r="P29" s="211"/>
    </row>
    <row r="30" spans="1:17" ht="27.75" customHeight="1" x14ac:dyDescent="0.25">
      <c r="M30" s="106" t="s">
        <v>515</v>
      </c>
      <c r="N30" s="220">
        <f>IF(ISBLANK(G23),"",G23)</f>
        <v>8643</v>
      </c>
      <c r="O30" s="107">
        <f>IF(ISBLANK(F23),"",F23)</f>
        <v>8791</v>
      </c>
      <c r="P30" s="211"/>
    </row>
    <row r="31" spans="1:17" ht="27.75" customHeight="1" x14ac:dyDescent="0.25">
      <c r="M31" s="108" t="s">
        <v>516</v>
      </c>
      <c r="N31" s="221">
        <f>IF(ISBLANK(D23),"",D23)</f>
        <v>1495</v>
      </c>
      <c r="O31" s="109">
        <f>IF(ISBLANK(C23),"",C23)</f>
        <v>3027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53497797</v>
      </c>
      <c r="D5" s="253"/>
    </row>
    <row r="6" spans="1:4" ht="30" x14ac:dyDescent="0.25">
      <c r="A6" s="686" t="s">
        <v>474</v>
      </c>
      <c r="B6" s="617">
        <v>96077276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89.8</v>
      </c>
      <c r="D5" s="611">
        <v>88.1</v>
      </c>
      <c r="E5" s="945">
        <v>91.5</v>
      </c>
      <c r="F5" s="610"/>
      <c r="G5" s="611"/>
      <c r="H5" s="945"/>
      <c r="I5" s="610">
        <v>0.9</v>
      </c>
      <c r="J5" s="611">
        <v>1.2</v>
      </c>
      <c r="K5" s="945">
        <v>0.7</v>
      </c>
      <c r="L5" s="610">
        <v>87</v>
      </c>
      <c r="M5" s="611">
        <v>85.1</v>
      </c>
      <c r="N5" s="945">
        <v>89.1</v>
      </c>
    </row>
    <row r="6" spans="1:14" x14ac:dyDescent="0.25">
      <c r="A6" s="286">
        <v>2021</v>
      </c>
      <c r="B6" s="457">
        <v>256</v>
      </c>
      <c r="C6" s="457">
        <v>89.2</v>
      </c>
      <c r="D6" s="458">
        <v>87.6</v>
      </c>
      <c r="E6" s="976">
        <v>90.9</v>
      </c>
      <c r="F6" s="457">
        <v>1389</v>
      </c>
      <c r="G6" s="458">
        <v>839</v>
      </c>
      <c r="H6" s="976">
        <v>550</v>
      </c>
      <c r="I6" s="457">
        <v>0.8</v>
      </c>
      <c r="J6" s="458">
        <v>0.7</v>
      </c>
      <c r="K6" s="976">
        <v>0.8</v>
      </c>
      <c r="L6" s="457">
        <v>88</v>
      </c>
      <c r="M6" s="458">
        <v>85.9</v>
      </c>
      <c r="N6" s="976">
        <v>90.2</v>
      </c>
    </row>
    <row r="7" spans="1:14" x14ac:dyDescent="0.25">
      <c r="A7" s="286">
        <v>2022</v>
      </c>
      <c r="B7" s="601">
        <v>257</v>
      </c>
      <c r="C7" s="601">
        <v>90.2</v>
      </c>
      <c r="D7" s="612">
        <v>88.7</v>
      </c>
      <c r="E7" s="980">
        <v>91.8</v>
      </c>
      <c r="F7" s="601">
        <v>1246</v>
      </c>
      <c r="G7" s="612">
        <v>774</v>
      </c>
      <c r="H7" s="980">
        <v>472</v>
      </c>
      <c r="I7" s="601">
        <v>1.2</v>
      </c>
      <c r="J7" s="612">
        <v>1.5</v>
      </c>
      <c r="K7" s="980">
        <v>1</v>
      </c>
      <c r="L7" s="601">
        <v>90.7</v>
      </c>
      <c r="M7" s="612">
        <v>89</v>
      </c>
      <c r="N7" s="980">
        <v>92.4</v>
      </c>
    </row>
    <row r="8" spans="1:14" x14ac:dyDescent="0.25">
      <c r="A8" s="219">
        <v>2023</v>
      </c>
      <c r="B8" s="947">
        <v>241</v>
      </c>
      <c r="C8" s="947"/>
      <c r="D8" s="981"/>
      <c r="E8" s="979"/>
      <c r="F8" s="947">
        <v>1102</v>
      </c>
      <c r="G8" s="981">
        <v>711</v>
      </c>
      <c r="H8" s="979">
        <v>391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6070</v>
      </c>
      <c r="C5" s="207">
        <v>5279</v>
      </c>
      <c r="G5" s="113"/>
      <c r="H5" s="174" t="s">
        <v>586</v>
      </c>
      <c r="I5" s="207">
        <v>7812</v>
      </c>
      <c r="J5" s="207">
        <v>7616</v>
      </c>
    </row>
    <row r="6" spans="1:13" ht="15" customHeight="1" x14ac:dyDescent="0.25">
      <c r="A6" s="175" t="s">
        <v>587</v>
      </c>
      <c r="B6" s="208">
        <v>42785</v>
      </c>
      <c r="C6" s="208">
        <v>12441</v>
      </c>
      <c r="G6" s="113"/>
      <c r="H6" s="175" t="s">
        <v>587</v>
      </c>
      <c r="I6" s="208">
        <v>16919</v>
      </c>
      <c r="J6" s="208">
        <v>7506</v>
      </c>
    </row>
    <row r="7" spans="1:13" ht="15" customHeight="1" x14ac:dyDescent="0.25">
      <c r="A7" s="175" t="s">
        <v>588</v>
      </c>
      <c r="B7" s="208">
        <v>161214</v>
      </c>
      <c r="C7" s="208">
        <v>73783</v>
      </c>
      <c r="G7" s="113"/>
      <c r="H7" s="175" t="s">
        <v>588</v>
      </c>
      <c r="I7" s="208">
        <v>65875</v>
      </c>
      <c r="J7" s="208">
        <v>28918</v>
      </c>
    </row>
    <row r="8" spans="1:13" ht="15" customHeight="1" x14ac:dyDescent="0.25">
      <c r="A8" s="175" t="s">
        <v>589</v>
      </c>
      <c r="B8" s="208">
        <v>313411</v>
      </c>
      <c r="C8" s="208">
        <v>245192</v>
      </c>
      <c r="G8" s="113"/>
      <c r="H8" s="175" t="s">
        <v>589</v>
      </c>
      <c r="I8" s="208">
        <v>245747</v>
      </c>
      <c r="J8" s="208">
        <v>185368</v>
      </c>
    </row>
    <row r="9" spans="1:13" ht="15" customHeight="1" x14ac:dyDescent="0.25">
      <c r="A9" s="175" t="s">
        <v>590</v>
      </c>
      <c r="B9" s="208">
        <v>757356</v>
      </c>
      <c r="C9" s="208">
        <v>833865</v>
      </c>
      <c r="G9" s="113"/>
      <c r="H9" s="175" t="s">
        <v>590</v>
      </c>
      <c r="I9" s="208">
        <v>743962</v>
      </c>
      <c r="J9" s="208">
        <v>800688</v>
      </c>
    </row>
    <row r="10" spans="1:13" ht="15" customHeight="1" x14ac:dyDescent="0.25">
      <c r="A10" s="175" t="s">
        <v>591</v>
      </c>
      <c r="B10" s="208">
        <v>103889</v>
      </c>
      <c r="C10" s="208">
        <v>94278</v>
      </c>
      <c r="G10" s="113"/>
      <c r="H10" s="175" t="s">
        <v>591</v>
      </c>
      <c r="I10" s="208">
        <v>109963</v>
      </c>
      <c r="J10" s="208">
        <v>86881</v>
      </c>
    </row>
    <row r="11" spans="1:13" ht="15" customHeight="1" x14ac:dyDescent="0.25">
      <c r="A11" s="176" t="s">
        <v>592</v>
      </c>
      <c r="B11" s="209">
        <v>232909</v>
      </c>
      <c r="C11" s="209">
        <v>198577</v>
      </c>
      <c r="G11" s="113"/>
      <c r="H11" s="176" t="s">
        <v>592</v>
      </c>
      <c r="I11" s="209">
        <v>344375</v>
      </c>
      <c r="J11" s="209">
        <v>260764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6070</v>
      </c>
      <c r="C17" s="178">
        <f>IF(ISBLANK(C5),"0",C5)</f>
        <v>5279</v>
      </c>
      <c r="G17" s="113"/>
      <c r="H17" s="174" t="s">
        <v>586</v>
      </c>
      <c r="I17" s="177">
        <f>IF(ISBLANK(I5),"0",I5)</f>
        <v>7812</v>
      </c>
      <c r="J17" s="178">
        <f>IF(ISBLANK(J5),"0",J5)</f>
        <v>7616</v>
      </c>
    </row>
    <row r="18" spans="1:13" ht="15" customHeight="1" x14ac:dyDescent="0.25">
      <c r="A18" s="175" t="s">
        <v>587</v>
      </c>
      <c r="B18" s="179">
        <f t="shared" ref="B18:C18" si="0">IF(ISBLANK(B6),"0",B6)</f>
        <v>42785</v>
      </c>
      <c r="C18" s="180">
        <f t="shared" si="0"/>
        <v>12441</v>
      </c>
      <c r="G18" s="113"/>
      <c r="H18" s="175" t="s">
        <v>587</v>
      </c>
      <c r="I18" s="179">
        <f t="shared" ref="I18:J18" si="1">IF(ISBLANK(I6),"0",I6)</f>
        <v>16919</v>
      </c>
      <c r="J18" s="180">
        <f t="shared" si="1"/>
        <v>7506</v>
      </c>
    </row>
    <row r="19" spans="1:13" ht="15" customHeight="1" x14ac:dyDescent="0.25">
      <c r="A19" s="175" t="s">
        <v>588</v>
      </c>
      <c r="B19" s="179">
        <f t="shared" ref="B19:C19" si="2">IF(ISBLANK(B7),"0",B7)</f>
        <v>161214</v>
      </c>
      <c r="C19" s="180">
        <f t="shared" si="2"/>
        <v>73783</v>
      </c>
      <c r="G19" s="113"/>
      <c r="H19" s="175" t="s">
        <v>588</v>
      </c>
      <c r="I19" s="179">
        <f t="shared" ref="I19:J19" si="3">IF(ISBLANK(I7),"0",I7)</f>
        <v>65875</v>
      </c>
      <c r="J19" s="180">
        <f t="shared" si="3"/>
        <v>28918</v>
      </c>
    </row>
    <row r="20" spans="1:13" ht="15" customHeight="1" x14ac:dyDescent="0.25">
      <c r="A20" s="175" t="s">
        <v>589</v>
      </c>
      <c r="B20" s="179">
        <f t="shared" ref="B20:C20" si="4">IF(ISBLANK(B8),"0",B8)</f>
        <v>313411</v>
      </c>
      <c r="C20" s="180">
        <f t="shared" si="4"/>
        <v>245192</v>
      </c>
      <c r="G20" s="113"/>
      <c r="H20" s="175" t="s">
        <v>589</v>
      </c>
      <c r="I20" s="179">
        <f t="shared" ref="I20:J20" si="5">IF(ISBLANK(I8),"0",I8)</f>
        <v>245747</v>
      </c>
      <c r="J20" s="180">
        <f t="shared" si="5"/>
        <v>185368</v>
      </c>
    </row>
    <row r="21" spans="1:13" ht="15" customHeight="1" x14ac:dyDescent="0.25">
      <c r="A21" s="175" t="s">
        <v>590</v>
      </c>
      <c r="B21" s="179">
        <f t="shared" ref="B21:C21" si="6">IF(ISBLANK(B9),"0",B9)</f>
        <v>757356</v>
      </c>
      <c r="C21" s="180">
        <f t="shared" si="6"/>
        <v>833865</v>
      </c>
      <c r="G21" s="113"/>
      <c r="H21" s="175" t="s">
        <v>590</v>
      </c>
      <c r="I21" s="179">
        <f t="shared" ref="I21:J21" si="7">IF(ISBLANK(I9),"0",I9)</f>
        <v>743962</v>
      </c>
      <c r="J21" s="180">
        <f t="shared" si="7"/>
        <v>800688</v>
      </c>
    </row>
    <row r="22" spans="1:13" ht="15" customHeight="1" x14ac:dyDescent="0.25">
      <c r="A22" s="175" t="s">
        <v>591</v>
      </c>
      <c r="B22" s="179">
        <f t="shared" ref="B22:C22" si="8">IF(ISBLANK(B10),"0",B10)</f>
        <v>103889</v>
      </c>
      <c r="C22" s="180">
        <f t="shared" si="8"/>
        <v>94278</v>
      </c>
      <c r="G22" s="113"/>
      <c r="H22" s="175" t="s">
        <v>591</v>
      </c>
      <c r="I22" s="179">
        <f t="shared" ref="I22:J22" si="9">IF(ISBLANK(I10),"0",I10)</f>
        <v>109963</v>
      </c>
      <c r="J22" s="180">
        <f t="shared" si="9"/>
        <v>86881</v>
      </c>
    </row>
    <row r="23" spans="1:13" ht="15" customHeight="1" x14ac:dyDescent="0.25">
      <c r="A23" s="176" t="s">
        <v>592</v>
      </c>
      <c r="B23" s="181">
        <f t="shared" ref="B23:C23" si="10">IF(ISBLANK(B11),"0",B11)</f>
        <v>232909</v>
      </c>
      <c r="C23" s="182">
        <f t="shared" si="10"/>
        <v>198577</v>
      </c>
      <c r="G23" s="113"/>
      <c r="H23" s="176" t="s">
        <v>592</v>
      </c>
      <c r="I23" s="181">
        <f t="shared" ref="I23:J23" si="11">IF(ISBLANK(I11),"0",I11)</f>
        <v>344375</v>
      </c>
      <c r="J23" s="182">
        <f t="shared" si="11"/>
        <v>260764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0.37523939284164404</v>
      </c>
      <c r="C29" s="184">
        <f>C17/SUM(C17:C23)*100</f>
        <v>0.36073157648377258</v>
      </c>
      <c r="D29" s="253"/>
      <c r="E29" s="253"/>
      <c r="G29" s="113"/>
      <c r="H29" s="174" t="s">
        <v>593</v>
      </c>
      <c r="I29" s="184">
        <f>I17/SUM(I17:I23)*100</f>
        <v>0.50904015435411132</v>
      </c>
      <c r="J29" s="184">
        <f>J17/SUM(J17:J23)*100</f>
        <v>0.552788949446957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2.6449122607462501</v>
      </c>
      <c r="C30" s="185">
        <f>C18/SUM(C17:C23)*100</f>
        <v>0.85013478746630311</v>
      </c>
      <c r="D30" s="253"/>
      <c r="E30" s="253"/>
      <c r="G30" s="113"/>
      <c r="H30" s="175" t="s">
        <v>594</v>
      </c>
      <c r="I30" s="185">
        <f>I18/SUM(I17:I23)*100</f>
        <v>1.1024642052633398</v>
      </c>
      <c r="J30" s="185">
        <f>J18/SUM(J17:J23)*100</f>
        <v>0.54480486535568007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9.9660368167335758</v>
      </c>
      <c r="C31" s="185">
        <f>C19/SUM(C17:C23)*100</f>
        <v>5.0418370728740651</v>
      </c>
      <c r="D31" s="253"/>
      <c r="E31" s="253"/>
      <c r="G31" s="113"/>
      <c r="H31" s="175" t="s">
        <v>595</v>
      </c>
      <c r="I31" s="185">
        <f>I19/SUM(I17:I23)*100</f>
        <v>4.2925013015971691</v>
      </c>
      <c r="J31" s="185">
        <f>J19/SUM(J17:J23)*100</f>
        <v>2.0989431250140629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19.374654588120674</v>
      </c>
      <c r="C32" s="185">
        <f>C20/SUM(C17:C23)*100</f>
        <v>16.754782477971048</v>
      </c>
      <c r="D32" s="253"/>
      <c r="E32" s="253"/>
      <c r="G32" s="113"/>
      <c r="H32" s="175" t="s">
        <v>596</v>
      </c>
      <c r="I32" s="185">
        <f>I20/SUM(I17:I23)*100</f>
        <v>16.013196468517638</v>
      </c>
      <c r="J32" s="185">
        <f>J20/SUM(J17:J23)*100</f>
        <v>13.454488180289328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46.818748864081741</v>
      </c>
      <c r="C33" s="185">
        <f>C21/SUM(C17:C23)*100</f>
        <v>56.980760754809815</v>
      </c>
      <c r="D33" s="253"/>
      <c r="E33" s="253"/>
      <c r="G33" s="113"/>
      <c r="H33" s="175" t="s">
        <v>597</v>
      </c>
      <c r="I33" s="185">
        <f>I21/SUM(I17:I23)*100</f>
        <v>48.477538570608466</v>
      </c>
      <c r="J33" s="185">
        <f>J21/SUM(J17:J23)*100</f>
        <v>58.116002935239642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6.4222809362315587</v>
      </c>
      <c r="C34" s="185">
        <f>C22/SUM(C17:C23)*100</f>
        <v>6.4423283894179022</v>
      </c>
      <c r="D34" s="253"/>
      <c r="E34" s="253"/>
      <c r="G34" s="113"/>
      <c r="H34" s="175" t="s">
        <v>598</v>
      </c>
      <c r="I34" s="185">
        <f>I22/SUM(I17:I23)*100</f>
        <v>7.1653331404558553</v>
      </c>
      <c r="J34" s="185">
        <f>J22/SUM(J17:J23)*100</f>
        <v>6.3060473630384806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14.398127141244558</v>
      </c>
      <c r="C35" s="186">
        <f>C23/SUM(C17:C23)*100</f>
        <v>13.569424940977099</v>
      </c>
      <c r="D35" s="253"/>
      <c r="E35" s="253"/>
      <c r="G35" s="113"/>
      <c r="H35" s="176" t="s">
        <v>599</v>
      </c>
      <c r="I35" s="186">
        <f>I23/SUM(I17:I23)*100</f>
        <v>22.439926159203416</v>
      </c>
      <c r="J35" s="186">
        <f>J23/SUM(J17:J23)*100</f>
        <v>18.926924581615847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0.37523939284164404</v>
      </c>
      <c r="C41" s="184">
        <f t="shared" si="12"/>
        <v>0.36073157648377258</v>
      </c>
      <c r="G41" s="113"/>
      <c r="H41" s="174" t="s">
        <v>601</v>
      </c>
      <c r="I41" s="184">
        <f t="shared" ref="I41:J41" si="13">I29</f>
        <v>0.50904015435411132</v>
      </c>
      <c r="J41" s="184">
        <f t="shared" si="13"/>
        <v>0.552788949446957</v>
      </c>
    </row>
    <row r="42" spans="1:12" x14ac:dyDescent="0.25">
      <c r="A42" s="175" t="s">
        <v>602</v>
      </c>
      <c r="B42" s="185">
        <f t="shared" si="12"/>
        <v>2.6449122607462501</v>
      </c>
      <c r="C42" s="185">
        <f t="shared" si="12"/>
        <v>0.85013478746630311</v>
      </c>
      <c r="G42" s="113"/>
      <c r="H42" s="175" t="s">
        <v>602</v>
      </c>
      <c r="I42" s="185">
        <f t="shared" ref="I42:J42" si="14">I30</f>
        <v>1.1024642052633398</v>
      </c>
      <c r="J42" s="185">
        <f t="shared" si="14"/>
        <v>0.54480486535568007</v>
      </c>
    </row>
    <row r="43" spans="1:12" x14ac:dyDescent="0.25">
      <c r="A43" s="175" t="s">
        <v>603</v>
      </c>
      <c r="B43" s="185">
        <f t="shared" si="12"/>
        <v>9.9660368167335758</v>
      </c>
      <c r="C43" s="185">
        <f t="shared" si="12"/>
        <v>5.0418370728740651</v>
      </c>
      <c r="G43" s="113"/>
      <c r="H43" s="175" t="s">
        <v>603</v>
      </c>
      <c r="I43" s="185">
        <f t="shared" ref="I43:J43" si="15">I31</f>
        <v>4.2925013015971691</v>
      </c>
      <c r="J43" s="185">
        <f t="shared" si="15"/>
        <v>2.0989431250140629</v>
      </c>
    </row>
    <row r="44" spans="1:12" x14ac:dyDescent="0.25">
      <c r="A44" s="175" t="s">
        <v>604</v>
      </c>
      <c r="B44" s="185">
        <f t="shared" si="12"/>
        <v>19.374654588120674</v>
      </c>
      <c r="C44" s="185">
        <f t="shared" si="12"/>
        <v>16.754782477971048</v>
      </c>
      <c r="G44" s="113"/>
      <c r="H44" s="175" t="s">
        <v>604</v>
      </c>
      <c r="I44" s="185">
        <f t="shared" ref="I44:J44" si="16">I32</f>
        <v>16.013196468517638</v>
      </c>
      <c r="J44" s="185">
        <f t="shared" si="16"/>
        <v>13.454488180289328</v>
      </c>
    </row>
    <row r="45" spans="1:12" x14ac:dyDescent="0.25">
      <c r="A45" s="175" t="s">
        <v>605</v>
      </c>
      <c r="B45" s="185">
        <f t="shared" si="12"/>
        <v>46.818748864081741</v>
      </c>
      <c r="C45" s="185">
        <f t="shared" si="12"/>
        <v>56.980760754809815</v>
      </c>
      <c r="G45" s="113"/>
      <c r="H45" s="175" t="s">
        <v>605</v>
      </c>
      <c r="I45" s="185">
        <f t="shared" ref="I45:J45" si="17">I33</f>
        <v>48.477538570608466</v>
      </c>
      <c r="J45" s="185">
        <f t="shared" si="17"/>
        <v>58.116002935239642</v>
      </c>
    </row>
    <row r="46" spans="1:12" x14ac:dyDescent="0.25">
      <c r="A46" s="175" t="s">
        <v>606</v>
      </c>
      <c r="B46" s="185">
        <f t="shared" si="12"/>
        <v>6.4222809362315587</v>
      </c>
      <c r="C46" s="185">
        <f t="shared" si="12"/>
        <v>6.4423283894179022</v>
      </c>
      <c r="G46" s="113"/>
      <c r="H46" s="175" t="s">
        <v>606</v>
      </c>
      <c r="I46" s="185">
        <f t="shared" ref="I46:J46" si="18">I34</f>
        <v>7.1653331404558553</v>
      </c>
      <c r="J46" s="185">
        <f t="shared" si="18"/>
        <v>6.3060473630384806</v>
      </c>
    </row>
    <row r="47" spans="1:12" x14ac:dyDescent="0.25">
      <c r="A47" s="176" t="s">
        <v>607</v>
      </c>
      <c r="B47" s="186">
        <f t="shared" si="12"/>
        <v>14.398127141244558</v>
      </c>
      <c r="C47" s="186">
        <f t="shared" si="12"/>
        <v>13.569424940977099</v>
      </c>
      <c r="G47" s="113"/>
      <c r="H47" s="176" t="s">
        <v>607</v>
      </c>
      <c r="I47" s="186">
        <f t="shared" ref="I47:J47" si="19">I35</f>
        <v>22.439926159203416</v>
      </c>
      <c r="J47" s="186">
        <f t="shared" si="19"/>
        <v>18.926924581615847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747410</v>
      </c>
      <c r="C5" s="207">
        <v>610195</v>
      </c>
      <c r="D5" s="253"/>
      <c r="E5" s="253"/>
      <c r="F5" s="1003"/>
      <c r="H5" s="174" t="s">
        <v>624</v>
      </c>
      <c r="I5" s="207">
        <v>327613</v>
      </c>
      <c r="J5" s="207">
        <v>248312</v>
      </c>
    </row>
    <row r="6" spans="1:10" ht="15" customHeight="1" x14ac:dyDescent="0.25">
      <c r="A6" s="175" t="s">
        <v>625</v>
      </c>
      <c r="B6" s="208">
        <v>231600</v>
      </c>
      <c r="C6" s="208">
        <v>228600</v>
      </c>
      <c r="D6" s="253"/>
      <c r="E6" s="253"/>
      <c r="F6" s="1003"/>
      <c r="H6" s="175" t="s">
        <v>625</v>
      </c>
      <c r="I6" s="208">
        <v>392082</v>
      </c>
      <c r="J6" s="208">
        <v>421654</v>
      </c>
    </row>
    <row r="7" spans="1:10" ht="15" customHeight="1" x14ac:dyDescent="0.25">
      <c r="A7" s="176" t="s">
        <v>626</v>
      </c>
      <c r="B7" s="209">
        <v>638624</v>
      </c>
      <c r="C7" s="209">
        <v>624620</v>
      </c>
      <c r="D7" s="253"/>
      <c r="E7" s="253"/>
      <c r="F7" s="1003"/>
      <c r="H7" s="175" t="s">
        <v>626</v>
      </c>
      <c r="I7" s="208">
        <v>806059</v>
      </c>
      <c r="J7" s="208">
        <v>698632</v>
      </c>
    </row>
    <row r="8" spans="1:10" x14ac:dyDescent="0.25">
      <c r="D8" s="253"/>
      <c r="E8" s="253"/>
      <c r="F8" s="1003"/>
      <c r="H8" s="176" t="s">
        <v>2351</v>
      </c>
      <c r="I8" s="209">
        <v>8899</v>
      </c>
      <c r="J8" s="209">
        <v>9143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747410</v>
      </c>
      <c r="C13" s="178">
        <f>IF(ISBLANK(C5),"0",C5)</f>
        <v>610195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231600</v>
      </c>
      <c r="C14" s="180">
        <f t="shared" si="0"/>
        <v>228600</v>
      </c>
      <c r="D14" s="253"/>
      <c r="E14" s="253"/>
      <c r="F14" s="1003"/>
      <c r="H14" s="174" t="s">
        <v>624</v>
      </c>
      <c r="I14" s="177">
        <f>IF(ISBLANK(I5),"0",I5)</f>
        <v>327613</v>
      </c>
      <c r="J14" s="178">
        <f>IF(ISBLANK(J5),"0",J5)</f>
        <v>248312</v>
      </c>
    </row>
    <row r="15" spans="1:10" ht="15" customHeight="1" x14ac:dyDescent="0.25">
      <c r="A15" s="176" t="s">
        <v>626</v>
      </c>
      <c r="B15" s="181">
        <f t="shared" si="0"/>
        <v>638624</v>
      </c>
      <c r="C15" s="182">
        <f t="shared" si="0"/>
        <v>624620</v>
      </c>
      <c r="D15" s="253"/>
      <c r="E15" s="253"/>
      <c r="F15" s="1003"/>
      <c r="H15" s="175" t="s">
        <v>625</v>
      </c>
      <c r="I15" s="179">
        <f t="shared" ref="I15:J15" si="1">IF(ISBLANK(I6),"0",I6)</f>
        <v>392082</v>
      </c>
      <c r="J15" s="180">
        <f t="shared" si="1"/>
        <v>421654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806059</v>
      </c>
      <c r="J16" s="180">
        <f t="shared" si="2"/>
        <v>698632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8899</v>
      </c>
      <c r="J17" s="182">
        <f t="shared" si="3"/>
        <v>9143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46.203900264213047</v>
      </c>
      <c r="C21" s="184">
        <f>C13/SUM(C13:C15)*100</f>
        <v>41.696647909171361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14.317206487994195</v>
      </c>
      <c r="C22" s="185">
        <f>C14/SUM(C13:C15)*100</f>
        <v>15.620996094750977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39.478893247792762</v>
      </c>
      <c r="C23" s="186">
        <f>C15/SUM(C13:C15)*100</f>
        <v>42.682355996077668</v>
      </c>
      <c r="D23" s="253"/>
      <c r="E23" s="253"/>
      <c r="F23" s="1003"/>
      <c r="H23" s="174" t="s">
        <v>629</v>
      </c>
      <c r="I23" s="184">
        <f>I14/SUM(I14:I17)*100</f>
        <v>21.347692279622819</v>
      </c>
      <c r="J23" s="184">
        <f>J14/SUM(J14:J17)*100</f>
        <v>18.023126262483295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25.548576779245863</v>
      </c>
      <c r="J24" s="185">
        <f>J15/SUM(J14:J17)*100</f>
        <v>30.604736303848114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52.52386044271897</v>
      </c>
      <c r="J25" s="185">
        <f>J16/SUM(J14:J17)*100</f>
        <v>50.708514880518187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0.57987049841234473</v>
      </c>
      <c r="J26" s="186">
        <f>J17/SUM(J14:J17)*100</f>
        <v>0.66362255315041074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46.203900264213047</v>
      </c>
      <c r="C29" s="189">
        <f t="shared" si="4"/>
        <v>41.696647909171361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14.317206487994195</v>
      </c>
      <c r="C30" s="192">
        <f t="shared" si="4"/>
        <v>15.620996094750977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39.478893247792762</v>
      </c>
      <c r="C31" s="195">
        <f t="shared" si="4"/>
        <v>42.682355996077668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21.347692279622819</v>
      </c>
      <c r="J32" s="189">
        <f>J23</f>
        <v>18.023126262483295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25.548576779245863</v>
      </c>
      <c r="J33" s="192">
        <f t="shared" si="5"/>
        <v>30.604736303848114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52.52386044271897</v>
      </c>
      <c r="J34" s="192">
        <f t="shared" si="6"/>
        <v>50.708514880518187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0.57987049841234473</v>
      </c>
      <c r="J35" s="195">
        <f t="shared" si="7"/>
        <v>0.66362255315041074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24848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624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3428249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138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75.569999999999993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139.69999999999999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484</v>
      </c>
      <c r="C5" s="655">
        <v>535</v>
      </c>
      <c r="E5" s="28"/>
      <c r="J5" s="654" t="s">
        <v>542</v>
      </c>
      <c r="K5" s="669">
        <f>IF(ISBLANK(B5),"",B5)</f>
        <v>484</v>
      </c>
      <c r="L5" s="618">
        <f>IF(ISBLANK(C5),"",C5)</f>
        <v>535</v>
      </c>
      <c r="N5" s="28"/>
    </row>
    <row r="6" spans="1:15" x14ac:dyDescent="0.25">
      <c r="A6" s="656" t="s">
        <v>543</v>
      </c>
      <c r="B6" s="657">
        <v>684</v>
      </c>
      <c r="C6" s="657">
        <v>681</v>
      </c>
      <c r="E6" s="44"/>
      <c r="J6" s="656" t="s">
        <v>543</v>
      </c>
      <c r="K6" s="670">
        <f t="shared" ref="K6:K10" si="0">IF(ISBLANK(B6),"",B6)</f>
        <v>684</v>
      </c>
      <c r="L6" s="619">
        <f t="shared" ref="L6:L10" si="1">IF(ISBLANK(C6),"",C6)</f>
        <v>681</v>
      </c>
      <c r="N6" s="44"/>
    </row>
    <row r="7" spans="1:15" x14ac:dyDescent="0.25">
      <c r="A7" s="656" t="s">
        <v>641</v>
      </c>
      <c r="B7" s="657">
        <v>2607</v>
      </c>
      <c r="C7" s="657">
        <v>2375</v>
      </c>
      <c r="E7" s="44"/>
      <c r="J7" s="656" t="s">
        <v>641</v>
      </c>
      <c r="K7" s="670">
        <f t="shared" si="0"/>
        <v>2607</v>
      </c>
      <c r="L7" s="619">
        <f t="shared" si="1"/>
        <v>2375</v>
      </c>
      <c r="N7" s="44"/>
    </row>
    <row r="8" spans="1:15" x14ac:dyDescent="0.25">
      <c r="A8" s="650" t="s">
        <v>642</v>
      </c>
      <c r="B8" s="651">
        <v>2468</v>
      </c>
      <c r="C8" s="651">
        <v>1606</v>
      </c>
      <c r="E8" s="21"/>
      <c r="J8" s="650" t="s">
        <v>642</v>
      </c>
      <c r="K8" s="670">
        <f t="shared" si="0"/>
        <v>2468</v>
      </c>
      <c r="L8" s="619">
        <f t="shared" si="1"/>
        <v>1606</v>
      </c>
      <c r="N8" s="21"/>
    </row>
    <row r="9" spans="1:15" x14ac:dyDescent="0.25">
      <c r="A9" s="650" t="s">
        <v>643</v>
      </c>
      <c r="B9" s="651">
        <v>4148</v>
      </c>
      <c r="C9" s="651">
        <v>1774</v>
      </c>
      <c r="E9" s="21"/>
      <c r="J9" s="650" t="s">
        <v>643</v>
      </c>
      <c r="K9" s="670">
        <f t="shared" si="0"/>
        <v>4148</v>
      </c>
      <c r="L9" s="619">
        <f t="shared" si="1"/>
        <v>1774</v>
      </c>
      <c r="N9" s="21"/>
    </row>
    <row r="10" spans="1:15" x14ac:dyDescent="0.25">
      <c r="A10" s="652" t="s">
        <v>365</v>
      </c>
      <c r="B10" s="653">
        <v>20702</v>
      </c>
      <c r="C10" s="653">
        <v>2188</v>
      </c>
      <c r="J10" s="652" t="s">
        <v>365</v>
      </c>
      <c r="K10" s="671">
        <f t="shared" si="0"/>
        <v>20702</v>
      </c>
      <c r="L10" s="620">
        <f t="shared" si="1"/>
        <v>2188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1.83</v>
      </c>
      <c r="C15" s="197"/>
      <c r="D15" s="253"/>
      <c r="E15" s="211"/>
      <c r="F15" s="253"/>
      <c r="G15" s="253"/>
      <c r="J15" s="673" t="s">
        <v>488</v>
      </c>
      <c r="K15" s="674">
        <f>B15</f>
        <v>1.83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0.59</v>
      </c>
      <c r="C16" s="197"/>
      <c r="D16" s="253"/>
      <c r="E16" s="254"/>
      <c r="F16" s="253"/>
      <c r="G16" s="253"/>
      <c r="J16" s="675" t="s">
        <v>489</v>
      </c>
      <c r="K16" s="676">
        <f>B16</f>
        <v>0.59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0.81</v>
      </c>
      <c r="C18" s="197"/>
      <c r="D18" s="255"/>
      <c r="E18" s="256"/>
      <c r="F18" s="253"/>
      <c r="G18" s="253"/>
      <c r="J18" s="678" t="s">
        <v>501</v>
      </c>
      <c r="K18" s="674">
        <f>B18</f>
        <v>0.81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2.2000000000000002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2.2000000000000002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1.24</v>
      </c>
      <c r="C21" s="253"/>
      <c r="D21" s="253"/>
      <c r="E21" s="253"/>
      <c r="F21" s="253"/>
      <c r="G21" s="253"/>
      <c r="J21" s="661" t="s">
        <v>498</v>
      </c>
      <c r="K21" s="679">
        <f>B21</f>
        <v>1.24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115</v>
      </c>
      <c r="C32" s="655">
        <v>128</v>
      </c>
      <c r="E32" s="28"/>
      <c r="J32" s="654" t="s">
        <v>542</v>
      </c>
      <c r="K32" s="669">
        <f>IF(ISBLANK(B32),"",B32)</f>
        <v>115</v>
      </c>
      <c r="L32" s="618">
        <f>IF(ISBLANK(C32),"",C32)</f>
        <v>128</v>
      </c>
      <c r="N32" s="28"/>
    </row>
    <row r="33" spans="1:15" x14ac:dyDescent="0.25">
      <c r="A33" s="656" t="s">
        <v>543</v>
      </c>
      <c r="B33" s="657">
        <v>133</v>
      </c>
      <c r="C33" s="657">
        <v>194</v>
      </c>
      <c r="E33" s="44"/>
      <c r="J33" s="656" t="s">
        <v>543</v>
      </c>
      <c r="K33" s="670">
        <f t="shared" ref="K33:K37" si="2">IF(ISBLANK(B33),"",B33)</f>
        <v>133</v>
      </c>
      <c r="L33" s="619">
        <f t="shared" ref="L33:L37" si="3">IF(ISBLANK(C33),"",C33)</f>
        <v>194</v>
      </c>
      <c r="N33" s="44"/>
    </row>
    <row r="34" spans="1:15" x14ac:dyDescent="0.25">
      <c r="A34" s="656" t="s">
        <v>641</v>
      </c>
      <c r="B34" s="657">
        <v>1087</v>
      </c>
      <c r="C34" s="657">
        <v>1116</v>
      </c>
      <c r="E34" s="44"/>
      <c r="J34" s="656" t="s">
        <v>641</v>
      </c>
      <c r="K34" s="670">
        <f t="shared" si="2"/>
        <v>1087</v>
      </c>
      <c r="L34" s="619">
        <f t="shared" si="3"/>
        <v>1116</v>
      </c>
      <c r="N34" s="44"/>
    </row>
    <row r="35" spans="1:15" x14ac:dyDescent="0.25">
      <c r="A35" s="650" t="s">
        <v>642</v>
      </c>
      <c r="B35" s="651">
        <v>1569</v>
      </c>
      <c r="C35" s="651">
        <v>1431</v>
      </c>
      <c r="E35" s="21"/>
      <c r="J35" s="650" t="s">
        <v>642</v>
      </c>
      <c r="K35" s="670">
        <f t="shared" si="2"/>
        <v>1569</v>
      </c>
      <c r="L35" s="619">
        <f t="shared" si="3"/>
        <v>1431</v>
      </c>
      <c r="N35" s="21"/>
    </row>
    <row r="36" spans="1:15" x14ac:dyDescent="0.25">
      <c r="A36" s="650" t="s">
        <v>643</v>
      </c>
      <c r="B36" s="651">
        <v>1830</v>
      </c>
      <c r="C36" s="651">
        <v>1080</v>
      </c>
      <c r="E36" s="21"/>
      <c r="J36" s="650" t="s">
        <v>643</v>
      </c>
      <c r="K36" s="670">
        <f t="shared" si="2"/>
        <v>1830</v>
      </c>
      <c r="L36" s="619">
        <f t="shared" si="3"/>
        <v>1080</v>
      </c>
      <c r="N36" s="21"/>
    </row>
    <row r="37" spans="1:15" x14ac:dyDescent="0.25">
      <c r="A37" s="652" t="s">
        <v>365</v>
      </c>
      <c r="B37" s="653">
        <v>5473</v>
      </c>
      <c r="C37" s="653">
        <v>867</v>
      </c>
      <c r="J37" s="652" t="s">
        <v>365</v>
      </c>
      <c r="K37" s="671">
        <f t="shared" si="2"/>
        <v>5473</v>
      </c>
      <c r="L37" s="620">
        <f t="shared" si="3"/>
        <v>867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0.63</v>
      </c>
      <c r="C42" s="197"/>
      <c r="D42" s="253"/>
      <c r="E42" s="211"/>
      <c r="F42" s="253"/>
      <c r="G42" s="253"/>
      <c r="J42" s="673" t="s">
        <v>488</v>
      </c>
      <c r="K42" s="674">
        <f>B42</f>
        <v>0.63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0.33</v>
      </c>
      <c r="C43" s="197"/>
      <c r="D43" s="253"/>
      <c r="E43" s="254"/>
      <c r="F43" s="253"/>
      <c r="G43" s="253"/>
      <c r="J43" s="675" t="s">
        <v>489</v>
      </c>
      <c r="K43" s="676">
        <f>B43</f>
        <v>0.33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0.33</v>
      </c>
      <c r="C45" s="197"/>
      <c r="D45" s="255"/>
      <c r="E45" s="256"/>
      <c r="F45" s="253"/>
      <c r="G45" s="253"/>
      <c r="J45" s="678" t="s">
        <v>501</v>
      </c>
      <c r="K45" s="674">
        <f>B45</f>
        <v>0.33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</v>
      </c>
      <c r="C46" s="198"/>
      <c r="D46" s="255"/>
      <c r="E46" s="256"/>
      <c r="F46" s="253"/>
      <c r="G46" s="253"/>
      <c r="J46" s="672" t="s">
        <v>502</v>
      </c>
      <c r="K46" s="676">
        <f>B46</f>
        <v>0.9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0.49</v>
      </c>
      <c r="C48" s="253"/>
      <c r="D48" s="253"/>
      <c r="E48" s="253"/>
      <c r="F48" s="253"/>
      <c r="G48" s="253"/>
      <c r="J48" s="661" t="s">
        <v>498</v>
      </c>
      <c r="K48" s="679">
        <f>B48</f>
        <v>0.49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48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2456850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81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1308002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60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4525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846898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48</v>
      </c>
      <c r="C4" s="643">
        <v>1035843</v>
      </c>
      <c r="D4" s="643">
        <v>80</v>
      </c>
      <c r="E4" s="643">
        <v>362130</v>
      </c>
      <c r="F4" s="643">
        <v>60</v>
      </c>
      <c r="G4" s="643">
        <v>3066</v>
      </c>
      <c r="H4" s="643">
        <v>312912</v>
      </c>
      <c r="I4" s="253"/>
      <c r="J4" s="253"/>
      <c r="K4" s="253"/>
    </row>
    <row r="5" spans="1:11" x14ac:dyDescent="0.25">
      <c r="A5" s="767">
        <v>2021</v>
      </c>
      <c r="B5" s="602">
        <v>48</v>
      </c>
      <c r="C5" s="602">
        <v>2176047</v>
      </c>
      <c r="D5" s="602">
        <v>80</v>
      </c>
      <c r="E5" s="602">
        <v>652502</v>
      </c>
      <c r="F5" s="602">
        <v>60</v>
      </c>
      <c r="G5" s="602">
        <v>4514</v>
      </c>
      <c r="H5" s="602">
        <v>521094</v>
      </c>
      <c r="I5" s="253"/>
      <c r="J5" s="253"/>
      <c r="K5" s="253"/>
    </row>
    <row r="6" spans="1:11" x14ac:dyDescent="0.25">
      <c r="A6" s="481">
        <v>2022</v>
      </c>
      <c r="B6" s="617">
        <v>48</v>
      </c>
      <c r="C6" s="617">
        <v>2456850</v>
      </c>
      <c r="D6" s="617">
        <v>81</v>
      </c>
      <c r="E6" s="617">
        <v>1308002</v>
      </c>
      <c r="F6" s="617">
        <v>60</v>
      </c>
      <c r="G6" s="617">
        <v>4525</v>
      </c>
      <c r="H6" s="617">
        <v>846898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10855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71.3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251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89.2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199075965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58069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308</v>
      </c>
      <c r="C4" s="600">
        <v>9.4</v>
      </c>
      <c r="D4" s="600">
        <v>71.7</v>
      </c>
      <c r="E4" s="600">
        <v>0.54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297</v>
      </c>
      <c r="C5" s="602">
        <v>9.5</v>
      </c>
      <c r="D5" s="751">
        <v>77.8</v>
      </c>
      <c r="E5" s="751">
        <v>0.45</v>
      </c>
      <c r="G5" s="647" t="s">
        <v>446</v>
      </c>
      <c r="H5" s="648">
        <f>IF(ISBLANK(B4),"",B4)</f>
        <v>308</v>
      </c>
      <c r="I5" s="648">
        <f>IF(ISBLANK(B5),"",B5)</f>
        <v>297</v>
      </c>
      <c r="J5" s="649">
        <f>IF(ISBLANK(B6),"",B6)</f>
        <v>285</v>
      </c>
      <c r="K5" s="569"/>
    </row>
    <row r="6" spans="1:11" x14ac:dyDescent="0.25">
      <c r="A6" s="218">
        <v>2022</v>
      </c>
      <c r="B6" s="601">
        <v>285</v>
      </c>
      <c r="C6" s="602">
        <v>8.6999999999999993</v>
      </c>
      <c r="D6" s="959">
        <v>71.3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9.4</v>
      </c>
      <c r="I9" s="648">
        <f>IF(ISBLANK(C5),"",C5)</f>
        <v>9.5</v>
      </c>
      <c r="J9" s="649">
        <f>IF(ISBLANK(C6),"",C6)</f>
        <v>8.6999999999999993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10530</v>
      </c>
      <c r="C4" s="643">
        <v>3</v>
      </c>
      <c r="D4" s="643">
        <v>0.9</v>
      </c>
      <c r="E4" s="643">
        <v>0.16</v>
      </c>
      <c r="F4" s="643">
        <v>0.6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10555</v>
      </c>
      <c r="C5" s="602">
        <v>3</v>
      </c>
      <c r="D5" s="602">
        <v>0.8</v>
      </c>
      <c r="E5" s="602">
        <v>0.17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10855</v>
      </c>
      <c r="C6" s="602">
        <v>3.2</v>
      </c>
      <c r="D6" s="602">
        <v>0.8</v>
      </c>
      <c r="E6" s="602">
        <v>0.16</v>
      </c>
      <c r="F6" s="602">
        <v>0.6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</v>
      </c>
      <c r="C5" s="602">
        <v>76.2</v>
      </c>
      <c r="D5" s="602">
        <v>177</v>
      </c>
      <c r="E5" s="602">
        <v>5</v>
      </c>
      <c r="F5" s="253"/>
      <c r="G5" s="253"/>
      <c r="H5" s="253"/>
    </row>
    <row r="6" spans="1:8" x14ac:dyDescent="0.25">
      <c r="A6" s="360">
        <v>2021</v>
      </c>
      <c r="B6" s="602">
        <v>90.7</v>
      </c>
      <c r="C6" s="602">
        <v>70.400000000000006</v>
      </c>
      <c r="D6" s="602">
        <v>146</v>
      </c>
      <c r="E6" s="602">
        <v>4.2</v>
      </c>
      <c r="F6" s="253"/>
      <c r="G6" s="253"/>
      <c r="H6" s="253"/>
    </row>
    <row r="7" spans="1:8" x14ac:dyDescent="0.25">
      <c r="A7" s="481">
        <v>2022</v>
      </c>
      <c r="B7" s="1067">
        <v>89.2</v>
      </c>
      <c r="C7" s="1067">
        <v>83.1</v>
      </c>
      <c r="D7" s="1067">
        <v>251</v>
      </c>
      <c r="E7" s="1067">
        <v>7.3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4.2</v>
      </c>
    </row>
    <row r="17" spans="1:2" x14ac:dyDescent="0.25">
      <c r="A17" s="633">
        <f t="shared" si="0"/>
        <v>2022</v>
      </c>
      <c r="B17" s="627">
        <f t="shared" si="1"/>
        <v>7.3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314687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784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401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17376790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5069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323041</v>
      </c>
      <c r="C5" s="1034">
        <v>150838</v>
      </c>
      <c r="D5" s="600">
        <v>172203</v>
      </c>
      <c r="G5" s="871" t="s">
        <v>126</v>
      </c>
      <c r="H5" s="637">
        <f>IF(ISBLANK(D7),"",D7)</f>
        <v>167909</v>
      </c>
    </row>
    <row r="6" spans="1:17" x14ac:dyDescent="0.25">
      <c r="A6" s="641">
        <v>2021</v>
      </c>
      <c r="B6" s="1034">
        <v>315214</v>
      </c>
      <c r="C6" s="1034">
        <v>146945</v>
      </c>
      <c r="D6" s="602">
        <v>168269</v>
      </c>
      <c r="G6" s="635" t="s">
        <v>127</v>
      </c>
      <c r="H6" s="623">
        <f>IF(ISBLANK(C7),"",C7)</f>
        <v>146778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314687</v>
      </c>
      <c r="C7" s="1034">
        <v>146778</v>
      </c>
      <c r="D7" s="617">
        <v>167909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167909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146778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2801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308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3614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382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2419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175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133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245670</v>
      </c>
      <c r="C6" s="55">
        <v>126720</v>
      </c>
      <c r="D6" s="55">
        <v>118950</v>
      </c>
      <c r="E6" s="70">
        <v>277203</v>
      </c>
      <c r="F6" s="55">
        <v>142332</v>
      </c>
      <c r="G6" s="110">
        <v>134871</v>
      </c>
      <c r="H6" s="55">
        <v>139137</v>
      </c>
      <c r="I6" s="55">
        <v>71416</v>
      </c>
      <c r="J6" s="55">
        <v>67721</v>
      </c>
      <c r="K6" s="70">
        <v>626958</v>
      </c>
      <c r="L6" s="55">
        <v>322508</v>
      </c>
      <c r="M6" s="110">
        <v>304450</v>
      </c>
      <c r="N6" s="70">
        <v>567448</v>
      </c>
      <c r="O6" s="55">
        <v>288632</v>
      </c>
      <c r="P6" s="110">
        <v>278816</v>
      </c>
      <c r="Q6" s="70">
        <v>2304403</v>
      </c>
      <c r="R6" s="55">
        <v>1137144</v>
      </c>
      <c r="S6" s="110">
        <v>1167259</v>
      </c>
      <c r="T6" s="70">
        <v>3535332</v>
      </c>
      <c r="U6" s="55">
        <v>1697601</v>
      </c>
      <c r="V6" s="160">
        <v>1837731</v>
      </c>
    </row>
    <row r="7" spans="1:22" x14ac:dyDescent="0.25">
      <c r="A7" s="286">
        <v>2021</v>
      </c>
      <c r="B7" s="167">
        <v>244282</v>
      </c>
      <c r="C7" s="94">
        <v>126045</v>
      </c>
      <c r="D7" s="94">
        <v>118237</v>
      </c>
      <c r="E7" s="167">
        <v>278463</v>
      </c>
      <c r="F7" s="94">
        <v>143132</v>
      </c>
      <c r="G7" s="169">
        <v>135331</v>
      </c>
      <c r="H7" s="94">
        <v>138444</v>
      </c>
      <c r="I7" s="94">
        <v>70973</v>
      </c>
      <c r="J7" s="94">
        <v>67471</v>
      </c>
      <c r="K7" s="167">
        <v>626192</v>
      </c>
      <c r="L7" s="94">
        <v>322219</v>
      </c>
      <c r="M7" s="169">
        <v>303973</v>
      </c>
      <c r="N7" s="167">
        <v>559528</v>
      </c>
      <c r="O7" s="94">
        <v>284729</v>
      </c>
      <c r="P7" s="169">
        <v>274799</v>
      </c>
      <c r="Q7" s="167">
        <v>2281802</v>
      </c>
      <c r="R7" s="94">
        <v>1126348</v>
      </c>
      <c r="S7" s="169">
        <v>1155454</v>
      </c>
      <c r="T7" s="212">
        <v>3514649</v>
      </c>
      <c r="U7" s="58">
        <v>1686825</v>
      </c>
      <c r="V7" s="160">
        <v>1827824</v>
      </c>
    </row>
    <row r="8" spans="1:22" x14ac:dyDescent="0.25">
      <c r="A8" s="219">
        <v>2022</v>
      </c>
      <c r="B8" s="72">
        <v>238706</v>
      </c>
      <c r="C8" s="61">
        <v>123197</v>
      </c>
      <c r="D8" s="61">
        <v>115509</v>
      </c>
      <c r="E8" s="72">
        <v>272332</v>
      </c>
      <c r="F8" s="61">
        <v>140100</v>
      </c>
      <c r="G8" s="111">
        <v>132232</v>
      </c>
      <c r="H8" s="61">
        <v>133395</v>
      </c>
      <c r="I8" s="61">
        <v>68188</v>
      </c>
      <c r="J8" s="61">
        <v>65207</v>
      </c>
      <c r="K8" s="72">
        <v>610334</v>
      </c>
      <c r="L8" s="61">
        <v>314058</v>
      </c>
      <c r="M8" s="111">
        <v>296276</v>
      </c>
      <c r="N8" s="72">
        <v>539149</v>
      </c>
      <c r="O8" s="61">
        <v>272677</v>
      </c>
      <c r="P8" s="111">
        <v>266472</v>
      </c>
      <c r="Q8" s="72">
        <v>2199705</v>
      </c>
      <c r="R8" s="61">
        <v>1083180</v>
      </c>
      <c r="S8" s="111">
        <v>1116525</v>
      </c>
      <c r="T8" s="72">
        <v>3428249</v>
      </c>
      <c r="U8" s="61">
        <v>1643347</v>
      </c>
      <c r="V8" s="111">
        <v>1784902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238706</v>
      </c>
      <c r="C15" s="172">
        <f>E8</f>
        <v>272332</v>
      </c>
      <c r="D15" s="172">
        <f>H8</f>
        <v>133395</v>
      </c>
      <c r="E15" s="172">
        <f>K8</f>
        <v>610334</v>
      </c>
      <c r="F15" s="172">
        <f>N8</f>
        <v>539149</v>
      </c>
      <c r="G15" s="172">
        <f>Q8</f>
        <v>2199705</v>
      </c>
      <c r="H15" s="334">
        <f>T8</f>
        <v>3428249</v>
      </c>
      <c r="M15" s="172">
        <f>K8</f>
        <v>610334</v>
      </c>
      <c r="N15" s="172">
        <f>H15-E15-O15</f>
        <v>2100409</v>
      </c>
      <c r="O15" s="172">
        <f>H15-(B15+C15+G15)</f>
        <v>717506</v>
      </c>
      <c r="P15" s="29"/>
      <c r="Q15" s="100">
        <f>M15/H15*100</f>
        <v>17.803082564889539</v>
      </c>
      <c r="R15" s="100">
        <f>N15/H15*100</f>
        <v>61.267690882430074</v>
      </c>
      <c r="S15" s="100">
        <f>O15/H15*100</f>
        <v>20.92922655268039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17.803082564889539</v>
      </c>
      <c r="R18" s="100">
        <f>N15/H15*100</f>
        <v>61.267690882430074</v>
      </c>
      <c r="S18" s="100">
        <f>O15/H15*100</f>
        <v>20.92922655268039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8.3000000000000007</v>
      </c>
      <c r="F23" s="361"/>
      <c r="G23" s="362"/>
      <c r="H23" s="167">
        <v>2.95</v>
      </c>
      <c r="I23" s="94">
        <v>3.2</v>
      </c>
      <c r="J23" s="169">
        <v>2.69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3.6</v>
      </c>
      <c r="C24" s="361"/>
      <c r="D24" s="361"/>
      <c r="E24" s="167">
        <v>7.5</v>
      </c>
      <c r="F24" s="361"/>
      <c r="G24" s="362"/>
      <c r="H24" s="167">
        <v>2.66</v>
      </c>
      <c r="I24" s="94">
        <v>2.64</v>
      </c>
      <c r="J24" s="169">
        <v>2.69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8</v>
      </c>
      <c r="F25" s="357"/>
      <c r="G25" s="461"/>
      <c r="H25" s="72">
        <v>2.88</v>
      </c>
      <c r="I25" s="61">
        <v>3.33</v>
      </c>
      <c r="J25" s="111">
        <v>2.41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2.69</v>
      </c>
      <c r="C32" s="674">
        <f>IF(ISBLANK(I23),"",I23)</f>
        <v>3.2</v>
      </c>
      <c r="F32" s="700">
        <f>A23</f>
        <v>2020</v>
      </c>
      <c r="G32" s="674">
        <f>IF(ISBLANK(J23),"",J23)</f>
        <v>2.69</v>
      </c>
      <c r="H32" s="674">
        <f>IF(ISBLANK(I23),"",I23)</f>
        <v>3.2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2.69</v>
      </c>
      <c r="C33" s="853">
        <f t="shared" ref="C33:C34" si="2">IF(ISBLANK(I24),"",I24)</f>
        <v>2.64</v>
      </c>
      <c r="F33" s="701">
        <f t="shared" ref="F33:F34" si="3">A24</f>
        <v>2021</v>
      </c>
      <c r="G33" s="853">
        <f t="shared" ref="G33:G34" si="4">IF(ISBLANK(J24),"",J24)</f>
        <v>2.69</v>
      </c>
      <c r="H33" s="853">
        <f t="shared" ref="H33:H34" si="5">IF(ISBLANK(I24),"",I24)</f>
        <v>2.64</v>
      </c>
    </row>
    <row r="34" spans="1:8" x14ac:dyDescent="0.25">
      <c r="A34" s="702">
        <f t="shared" si="0"/>
        <v>2022</v>
      </c>
      <c r="B34" s="676">
        <f t="shared" si="1"/>
        <v>2.41</v>
      </c>
      <c r="C34" s="676">
        <f t="shared" si="2"/>
        <v>3.33</v>
      </c>
      <c r="F34" s="702">
        <f t="shared" si="3"/>
        <v>2022</v>
      </c>
      <c r="G34" s="676">
        <f t="shared" si="4"/>
        <v>2.41</v>
      </c>
      <c r="H34" s="676">
        <f t="shared" si="5"/>
        <v>3.33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2591</v>
      </c>
      <c r="C4" s="600">
        <v>206</v>
      </c>
      <c r="D4" s="600">
        <v>392</v>
      </c>
      <c r="E4" s="599">
        <v>161</v>
      </c>
      <c r="F4" s="600">
        <v>4.8</v>
      </c>
      <c r="G4" s="600">
        <v>0.6</v>
      </c>
    </row>
    <row r="5" spans="1:10" x14ac:dyDescent="0.25">
      <c r="A5" s="286">
        <v>2022</v>
      </c>
      <c r="B5" s="751">
        <v>2540</v>
      </c>
      <c r="C5" s="751">
        <v>199</v>
      </c>
      <c r="D5" s="751">
        <v>384</v>
      </c>
      <c r="E5" s="753">
        <v>166</v>
      </c>
      <c r="F5" s="751">
        <v>4.8</v>
      </c>
      <c r="G5" s="751">
        <v>0.6</v>
      </c>
    </row>
    <row r="6" spans="1:10" x14ac:dyDescent="0.25">
      <c r="A6" s="218">
        <v>2023</v>
      </c>
      <c r="B6" s="752">
        <v>2419</v>
      </c>
      <c r="C6" s="752">
        <v>175</v>
      </c>
      <c r="D6" s="752">
        <v>382</v>
      </c>
      <c r="E6" s="754">
        <v>133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2591</v>
      </c>
      <c r="C11" s="80">
        <f>IF(ISBLANK(D4),"",D4)</f>
        <v>392</v>
      </c>
      <c r="E11" s="103">
        <f>A4</f>
        <v>2021</v>
      </c>
      <c r="F11" s="80">
        <f>IF(ISBLANK(B4),"",B4)</f>
        <v>2591</v>
      </c>
      <c r="G11" s="80">
        <f>IF(ISBLANK(D4),"",D4)</f>
        <v>392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2540</v>
      </c>
      <c r="C12" s="80">
        <f>IF(ISBLANK(D5),"",D5)</f>
        <v>384</v>
      </c>
      <c r="E12" s="103">
        <f t="shared" ref="E12:E13" si="1">A5</f>
        <v>2022</v>
      </c>
      <c r="F12" s="80">
        <f t="shared" ref="F12:F13" si="2">IF(ISBLANK(B5),"",B5)</f>
        <v>2540</v>
      </c>
      <c r="G12" s="80">
        <f t="shared" ref="G12:G13" si="3">IF(ISBLANK(D5),"",D5)</f>
        <v>384</v>
      </c>
    </row>
    <row r="13" spans="1:10" x14ac:dyDescent="0.25">
      <c r="A13" s="155">
        <f t="shared" si="0"/>
        <v>2023</v>
      </c>
      <c r="B13" s="83">
        <f>IF(ISBLANK(B6),"",B6)</f>
        <v>2419</v>
      </c>
      <c r="C13" s="83">
        <f>IF(ISBLANK(D6),"",D6)</f>
        <v>382</v>
      </c>
      <c r="D13" s="253"/>
      <c r="E13" s="155">
        <f t="shared" si="1"/>
        <v>2023</v>
      </c>
      <c r="F13" s="83">
        <f t="shared" si="2"/>
        <v>2419</v>
      </c>
      <c r="G13" s="83">
        <f t="shared" si="3"/>
        <v>382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206</v>
      </c>
      <c r="C18" s="80">
        <f>IF(ISBLANK(E4),"",E4)</f>
        <v>161</v>
      </c>
      <c r="E18" s="603">
        <f>A4</f>
        <v>2021</v>
      </c>
      <c r="F18" s="100">
        <f>IF(ISBLANK(C4),"",C4)</f>
        <v>206</v>
      </c>
      <c r="G18" s="100">
        <f>IF(ISBLANK(E4),"",E4)</f>
        <v>161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199</v>
      </c>
      <c r="C19" s="80">
        <f>IF(ISBLANK(E5),"",E5)</f>
        <v>166</v>
      </c>
      <c r="E19" s="103">
        <f t="shared" ref="E19:E20" si="5">A5</f>
        <v>2022</v>
      </c>
      <c r="F19" s="104">
        <f>IF(ISBLANK(C5),"",C5)</f>
        <v>199</v>
      </c>
      <c r="G19" s="104">
        <f t="shared" ref="G19:G20" si="6">IF(ISBLANK(E5),"",E5)</f>
        <v>166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175</v>
      </c>
      <c r="C20" s="83">
        <f>IF(ISBLANK(E6),"",E6)</f>
        <v>133</v>
      </c>
      <c r="E20" s="155">
        <f t="shared" si="5"/>
        <v>2023</v>
      </c>
      <c r="F20" s="83">
        <f>IF(ISBLANK(C6),"",C6)</f>
        <v>175</v>
      </c>
      <c r="G20" s="83">
        <f t="shared" si="6"/>
        <v>133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66203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44425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24994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16903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55353</v>
      </c>
    </row>
    <row r="17" spans="2:3" x14ac:dyDescent="0.25">
      <c r="B17" s="253">
        <v>2022</v>
      </c>
      <c r="C17" s="1100">
        <v>48041</v>
      </c>
    </row>
    <row r="18" spans="2:3" x14ac:dyDescent="0.25">
      <c r="B18" s="253">
        <v>2023</v>
      </c>
      <c r="C18" s="1100">
        <v>44425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55353</v>
      </c>
    </row>
    <row r="22" spans="2:3" x14ac:dyDescent="0.25">
      <c r="B22" s="636">
        <f>B17</f>
        <v>2022</v>
      </c>
      <c r="C22" s="636">
        <f t="shared" ref="C22:C23" si="0">IF(ISBLANK(C17),"",C17)</f>
        <v>48041</v>
      </c>
    </row>
    <row r="23" spans="2:3" x14ac:dyDescent="0.25">
      <c r="B23" s="636">
        <f>B18</f>
        <v>2023</v>
      </c>
      <c r="C23" s="636">
        <f t="shared" si="0"/>
        <v>44425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2179</v>
      </c>
      <c r="C5" s="55">
        <v>2694</v>
      </c>
      <c r="D5" s="55">
        <v>2400</v>
      </c>
      <c r="E5" s="269">
        <f>SUM(B5:D5)</f>
        <v>7273</v>
      </c>
      <c r="F5" s="71">
        <v>82287</v>
      </c>
      <c r="G5" s="70">
        <v>0.3</v>
      </c>
      <c r="H5" s="55">
        <v>0.1</v>
      </c>
      <c r="I5" s="110">
        <v>0.3</v>
      </c>
      <c r="J5" s="71">
        <v>2.2999999999999998</v>
      </c>
    </row>
    <row r="6" spans="1:10" x14ac:dyDescent="0.25">
      <c r="A6" s="286">
        <v>2022</v>
      </c>
      <c r="B6" s="757">
        <v>2763</v>
      </c>
      <c r="C6" s="758">
        <v>2748</v>
      </c>
      <c r="D6" s="758">
        <v>2144</v>
      </c>
      <c r="E6" s="270">
        <f>SUM(B6:D6)</f>
        <v>7655</v>
      </c>
      <c r="F6" s="214">
        <v>73416</v>
      </c>
      <c r="G6" s="457">
        <v>0.5</v>
      </c>
      <c r="H6" s="458">
        <v>0.1</v>
      </c>
      <c r="I6" s="763">
        <v>0.3</v>
      </c>
      <c r="J6" s="214">
        <v>2.1</v>
      </c>
    </row>
    <row r="7" spans="1:10" x14ac:dyDescent="0.25">
      <c r="A7" s="218">
        <v>2023</v>
      </c>
      <c r="B7" s="167">
        <v>3244</v>
      </c>
      <c r="C7" s="94">
        <v>2953</v>
      </c>
      <c r="D7" s="94">
        <v>2311</v>
      </c>
      <c r="E7" s="447">
        <f>SUM(B7:D7)</f>
        <v>8508</v>
      </c>
      <c r="F7" s="168">
        <v>66203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82287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73416</v>
      </c>
      <c r="C14" s="28"/>
      <c r="D14" s="28"/>
      <c r="F14" s="625" t="s">
        <v>1526</v>
      </c>
      <c r="G14" s="621">
        <f>IF(ISBLANK(B7),"",B7)</f>
        <v>3244</v>
      </c>
      <c r="I14" s="625" t="s">
        <v>1529</v>
      </c>
      <c r="J14" s="621">
        <f>IF(ISBLANK(B7),"",B7)</f>
        <v>3244</v>
      </c>
    </row>
    <row r="15" spans="1:10" x14ac:dyDescent="0.25">
      <c r="A15" s="624">
        <f t="shared" ref="A15" si="1">A7</f>
        <v>2023</v>
      </c>
      <c r="B15" s="623">
        <f t="shared" si="0"/>
        <v>66203</v>
      </c>
      <c r="C15" s="28"/>
      <c r="D15" s="28"/>
      <c r="F15" s="626" t="s">
        <v>1527</v>
      </c>
      <c r="G15" s="622">
        <f>IF(ISBLANK(C7),"",C7)</f>
        <v>2953</v>
      </c>
      <c r="I15" s="626" t="s">
        <v>1538</v>
      </c>
      <c r="J15" s="622">
        <f>IF(ISBLANK(C7),"",C7)</f>
        <v>2953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2311</v>
      </c>
      <c r="I16" s="627" t="s">
        <v>1539</v>
      </c>
      <c r="J16" s="623">
        <f>IF(ISBLANK(D7),"",D7)</f>
        <v>2311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6662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11724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4063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4503</v>
      </c>
      <c r="C6" s="759"/>
      <c r="D6" s="759"/>
      <c r="E6" s="457">
        <v>10.8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3991</v>
      </c>
      <c r="C7" s="759"/>
      <c r="D7" s="759"/>
      <c r="E7" s="457">
        <v>9.6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4063</v>
      </c>
      <c r="C8" s="760"/>
      <c r="D8" s="760"/>
      <c r="E8" s="601">
        <v>10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4503</v>
      </c>
      <c r="C16" s="755"/>
      <c r="I16" s="700">
        <f>A6</f>
        <v>2020</v>
      </c>
      <c r="J16" s="674">
        <f>IF(ISBLANK(E6),"",E6)</f>
        <v>10.8</v>
      </c>
      <c r="K16" s="756"/>
    </row>
    <row r="17" spans="1:10" x14ac:dyDescent="0.25">
      <c r="A17" s="701">
        <f>A7</f>
        <v>2021</v>
      </c>
      <c r="B17" s="853">
        <f>IF(ISBLANK(B7),"",B7)</f>
        <v>3991</v>
      </c>
      <c r="C17" s="755"/>
      <c r="I17" s="701">
        <f>A7</f>
        <v>2021</v>
      </c>
      <c r="J17" s="853">
        <f>IF(ISBLANK(E7),"",E7)</f>
        <v>9.6</v>
      </c>
    </row>
    <row r="18" spans="1:10" x14ac:dyDescent="0.25">
      <c r="A18" s="702">
        <f>A8</f>
        <v>2022</v>
      </c>
      <c r="B18" s="676">
        <f>IF(ISBLANK(B8),"",B8)</f>
        <v>4063</v>
      </c>
      <c r="C18" s="755"/>
      <c r="I18" s="702">
        <f>A8</f>
        <v>2022</v>
      </c>
      <c r="J18" s="676">
        <f>IF(ISBLANK(E8),"",E8)</f>
        <v>10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1830</v>
      </c>
      <c r="D5" s="449">
        <f>IF(ISBLANK(B5),"",A5)</f>
        <v>2021</v>
      </c>
      <c r="E5" s="618">
        <f>IF(ISBLANK(B5),"",B5)</f>
        <v>1830</v>
      </c>
      <c r="K5" s="217">
        <v>2020</v>
      </c>
      <c r="L5" s="655">
        <v>4.3</v>
      </c>
    </row>
    <row r="6" spans="1:12" x14ac:dyDescent="0.25">
      <c r="A6" s="229">
        <v>2022</v>
      </c>
      <c r="B6" s="602">
        <v>1809</v>
      </c>
      <c r="D6" s="450">
        <f>IF(ISBLANK(B6),"",A6)</f>
        <v>2022</v>
      </c>
      <c r="E6" s="619">
        <f>IF(ISBLANK(B6),"",B6)</f>
        <v>1809</v>
      </c>
      <c r="K6" s="286">
        <v>2021</v>
      </c>
      <c r="L6" s="657">
        <v>4.0999999999999996</v>
      </c>
    </row>
    <row r="7" spans="1:12" x14ac:dyDescent="0.25">
      <c r="A7" s="123">
        <v>2023</v>
      </c>
      <c r="B7" s="617">
        <v>1771</v>
      </c>
      <c r="D7" s="379">
        <f>IF(ISBLANK(B7),"",A7)</f>
        <v>2023</v>
      </c>
      <c r="E7" s="620">
        <f>IF(ISBLANK(B7),"",B7)</f>
        <v>1771</v>
      </c>
      <c r="K7" s="219">
        <v>2022</v>
      </c>
      <c r="L7" s="617">
        <v>4.2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6347</v>
      </c>
      <c r="C4" s="643">
        <v>10620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6231</v>
      </c>
      <c r="C5" s="602">
        <v>10851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6662</v>
      </c>
      <c r="C6" s="602">
        <v>11724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788</v>
      </c>
      <c r="C5" s="643">
        <v>4476</v>
      </c>
      <c r="D5" s="643">
        <v>410</v>
      </c>
      <c r="E5" s="869">
        <v>9.1</v>
      </c>
      <c r="F5" s="1039">
        <v>8.9</v>
      </c>
      <c r="G5" s="1039">
        <v>9.4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784</v>
      </c>
      <c r="C6" s="657">
        <v>4467</v>
      </c>
      <c r="D6" s="657">
        <v>402</v>
      </c>
      <c r="E6" s="657">
        <v>9</v>
      </c>
      <c r="F6" s="657">
        <v>8.6999999999999993</v>
      </c>
      <c r="G6" s="657">
        <v>9.1999999999999993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784</v>
      </c>
      <c r="C7" s="617">
        <v>4364</v>
      </c>
      <c r="D7" s="617">
        <v>401</v>
      </c>
      <c r="E7" s="617">
        <v>9.1999999999999993</v>
      </c>
      <c r="F7" s="617">
        <v>8.9</v>
      </c>
      <c r="G7" s="617">
        <v>9.4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8.8000000000000007</v>
      </c>
      <c r="C4" s="655">
        <v>23913</v>
      </c>
      <c r="D4" s="655">
        <v>3.8</v>
      </c>
      <c r="E4" s="655">
        <v>16890</v>
      </c>
      <c r="F4" s="655">
        <v>0.5</v>
      </c>
      <c r="G4" s="655">
        <v>2983</v>
      </c>
      <c r="H4" s="655">
        <v>367</v>
      </c>
      <c r="I4" s="655">
        <v>3544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7.9</v>
      </c>
      <c r="C5" s="602">
        <v>24826</v>
      </c>
      <c r="D5" s="602">
        <v>4.0999999999999996</v>
      </c>
      <c r="E5" s="602">
        <v>16377</v>
      </c>
      <c r="F5" s="602">
        <v>0.5</v>
      </c>
      <c r="G5" s="602">
        <v>2924</v>
      </c>
      <c r="H5" s="602">
        <v>365</v>
      </c>
      <c r="I5" s="602">
        <v>3750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24994</v>
      </c>
      <c r="D6" s="617"/>
      <c r="E6" s="617">
        <v>16903</v>
      </c>
      <c r="F6" s="617"/>
      <c r="G6" s="617">
        <v>2801</v>
      </c>
      <c r="H6" s="617">
        <v>308</v>
      </c>
      <c r="I6" s="617">
        <v>3614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609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13911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2624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33849</v>
      </c>
      <c r="C4" s="1006">
        <v>17487</v>
      </c>
      <c r="D4" s="1006">
        <v>16362</v>
      </c>
      <c r="E4" s="1005">
        <v>55920</v>
      </c>
      <c r="F4" s="1006">
        <v>28524</v>
      </c>
      <c r="G4" s="1006">
        <v>27396</v>
      </c>
      <c r="H4" s="1007">
        <v>9.6</v>
      </c>
      <c r="I4" s="1007">
        <v>15.8</v>
      </c>
      <c r="J4" s="1007">
        <v>-6.2</v>
      </c>
      <c r="K4" s="70">
        <v>69698</v>
      </c>
      <c r="L4" s="55">
        <v>32062</v>
      </c>
      <c r="M4" s="110">
        <v>37636</v>
      </c>
      <c r="N4" s="55">
        <v>63895</v>
      </c>
      <c r="O4" s="55">
        <v>29575</v>
      </c>
      <c r="P4" s="110">
        <v>34320</v>
      </c>
    </row>
    <row r="5" spans="1:17" x14ac:dyDescent="0.25">
      <c r="A5" s="286">
        <v>2021</v>
      </c>
      <c r="B5" s="1008">
        <v>34540</v>
      </c>
      <c r="C5" s="1009">
        <v>17809</v>
      </c>
      <c r="D5" s="1009">
        <v>16731</v>
      </c>
      <c r="E5" s="1008">
        <v>65043</v>
      </c>
      <c r="F5" s="1009">
        <v>33112</v>
      </c>
      <c r="G5" s="1009">
        <v>31931</v>
      </c>
      <c r="H5" s="1010">
        <v>9.8000000000000007</v>
      </c>
      <c r="I5" s="1010">
        <v>18.5</v>
      </c>
      <c r="J5" s="1010">
        <v>-8.6999999999999993</v>
      </c>
      <c r="K5" s="212">
        <v>83794</v>
      </c>
      <c r="L5" s="58">
        <v>38140</v>
      </c>
      <c r="M5" s="160">
        <v>45654</v>
      </c>
      <c r="N5" s="58">
        <v>78388</v>
      </c>
      <c r="O5" s="58">
        <v>35833</v>
      </c>
      <c r="P5" s="160">
        <v>42555</v>
      </c>
    </row>
    <row r="6" spans="1:17" x14ac:dyDescent="0.25">
      <c r="A6" s="219">
        <v>2022</v>
      </c>
      <c r="B6" s="1011">
        <v>34317</v>
      </c>
      <c r="C6" s="1012">
        <v>17739</v>
      </c>
      <c r="D6" s="1012">
        <v>16578</v>
      </c>
      <c r="E6" s="1011">
        <v>53214</v>
      </c>
      <c r="F6" s="1012">
        <v>26273</v>
      </c>
      <c r="G6" s="1012">
        <v>26941</v>
      </c>
      <c r="H6" s="1013">
        <v>10</v>
      </c>
      <c r="I6" s="1013">
        <v>15.5</v>
      </c>
      <c r="J6" s="1013">
        <v>-5.5</v>
      </c>
      <c r="K6" s="1014">
        <v>90822</v>
      </c>
      <c r="L6" s="1015">
        <v>41970</v>
      </c>
      <c r="M6" s="1016">
        <v>48852</v>
      </c>
      <c r="N6" s="1015">
        <v>85054</v>
      </c>
      <c r="O6" s="1015">
        <v>39421</v>
      </c>
      <c r="P6" s="1016">
        <v>45633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16362</v>
      </c>
      <c r="C13" s="319">
        <f>IF(ISBLANK(C4),"",C4)</f>
        <v>17487</v>
      </c>
      <c r="D13" s="364"/>
      <c r="E13" s="322">
        <f>A4</f>
        <v>2020</v>
      </c>
      <c r="F13" s="319">
        <f>IF(ISBLANK(G4),"",G4)</f>
        <v>27396</v>
      </c>
      <c r="G13" s="319">
        <f>IF(ISBLANK(F4),"",F4)</f>
        <v>28524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16731</v>
      </c>
      <c r="C14" s="320">
        <f t="shared" ref="C14:C15" si="2">IF(ISBLANK(C5),"",C5)</f>
        <v>17809</v>
      </c>
      <c r="D14" s="364"/>
      <c r="E14" s="323">
        <f t="shared" ref="E14:E15" si="3">A5</f>
        <v>2021</v>
      </c>
      <c r="F14" s="320">
        <f t="shared" ref="F14:F15" si="4">IF(ISBLANK(G5),"",G5)</f>
        <v>31931</v>
      </c>
      <c r="G14" s="320">
        <f t="shared" ref="G14:G15" si="5">IF(ISBLANK(F5),"",F5)</f>
        <v>33112</v>
      </c>
      <c r="H14" s="389"/>
      <c r="I14" s="389"/>
      <c r="J14" s="48"/>
      <c r="K14" s="325" t="s">
        <v>536</v>
      </c>
      <c r="L14" s="328">
        <f>IF(ISBLANK(K4),"",K4)</f>
        <v>69698</v>
      </c>
      <c r="M14" s="328">
        <f>IF(ISBLANK(K5),"",K5)</f>
        <v>83794</v>
      </c>
      <c r="N14" s="328">
        <f>IF(ISBLANK(K6),"",K6)</f>
        <v>90822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16578</v>
      </c>
      <c r="C15" s="321">
        <f t="shared" si="2"/>
        <v>17739</v>
      </c>
      <c r="E15" s="324">
        <f t="shared" si="3"/>
        <v>2022</v>
      </c>
      <c r="F15" s="321">
        <f t="shared" si="4"/>
        <v>26941</v>
      </c>
      <c r="G15" s="321">
        <f t="shared" si="5"/>
        <v>26273</v>
      </c>
      <c r="H15" s="211"/>
      <c r="I15" s="211"/>
      <c r="J15" s="28"/>
      <c r="K15" s="326" t="s">
        <v>535</v>
      </c>
      <c r="L15" s="329">
        <f>IF(ISBLANK(N4),"",N4)</f>
        <v>63895</v>
      </c>
      <c r="M15" s="329">
        <f>IF(ISBLANK(N5),"",N5)</f>
        <v>78388</v>
      </c>
      <c r="N15" s="329">
        <f>IF(ISBLANK(N6),"",N6)</f>
        <v>85054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69698</v>
      </c>
      <c r="M19" s="328">
        <f>IF(ISBLANK(K5),"",K5)</f>
        <v>83794</v>
      </c>
      <c r="N19" s="328">
        <f>IF(ISBLANK(K6),"",K6)</f>
        <v>90822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63895</v>
      </c>
      <c r="M20" s="329">
        <f>IF(ISBLANK(N5),"",N5)</f>
        <v>78388</v>
      </c>
      <c r="N20" s="329">
        <f>IF(ISBLANK(N6),"",N6)</f>
        <v>85054</v>
      </c>
      <c r="O20" s="364"/>
    </row>
    <row r="21" spans="1:15" x14ac:dyDescent="0.25">
      <c r="A21" s="322">
        <f>A4</f>
        <v>2020</v>
      </c>
      <c r="B21" s="319">
        <f>IF(ISBLANK(D4),"",D4)</f>
        <v>16362</v>
      </c>
      <c r="C21" s="319">
        <f>IF(ISBLANK(C4),"",C4)</f>
        <v>17487</v>
      </c>
      <c r="E21" s="322">
        <f>A4</f>
        <v>2020</v>
      </c>
      <c r="F21" s="319">
        <f>IF(ISBLANK(G4),"",G4)</f>
        <v>27396</v>
      </c>
      <c r="G21" s="319">
        <f>IF(ISBLANK(F4),"",F4)</f>
        <v>28524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16731</v>
      </c>
      <c r="C22" s="320">
        <f t="shared" ref="C22:C23" si="8">IF(ISBLANK(C5),"",C5)</f>
        <v>17809</v>
      </c>
      <c r="E22" s="323">
        <f t="shared" ref="E22:E23" si="9">A5</f>
        <v>2021</v>
      </c>
      <c r="F22" s="320">
        <f t="shared" ref="F22:F23" si="10">IF(ISBLANK(G5),"",G5)</f>
        <v>31931</v>
      </c>
      <c r="G22" s="320">
        <f t="shared" ref="G22:G23" si="11">IF(ISBLANK(F5),"",F5)</f>
        <v>33112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16578</v>
      </c>
      <c r="C23" s="321">
        <f t="shared" si="8"/>
        <v>17739</v>
      </c>
      <c r="E23" s="324">
        <f t="shared" si="9"/>
        <v>2022</v>
      </c>
      <c r="F23" s="321">
        <f t="shared" si="10"/>
        <v>26941</v>
      </c>
      <c r="G23" s="321">
        <f t="shared" si="11"/>
        <v>26273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582</v>
      </c>
      <c r="C5" s="611"/>
      <c r="D5" s="611"/>
      <c r="E5" s="599">
        <v>2702</v>
      </c>
      <c r="F5" s="616"/>
      <c r="G5" s="945"/>
      <c r="H5" s="599">
        <v>13333</v>
      </c>
      <c r="I5" s="616">
        <v>4745</v>
      </c>
      <c r="J5" s="616">
        <v>8588</v>
      </c>
      <c r="K5" s="616"/>
      <c r="L5" s="945"/>
    </row>
    <row r="6" spans="1:12" x14ac:dyDescent="0.25">
      <c r="A6" s="286">
        <v>2021</v>
      </c>
      <c r="B6" s="601">
        <v>577</v>
      </c>
      <c r="C6" s="612"/>
      <c r="D6" s="612"/>
      <c r="E6" s="1034">
        <v>2606</v>
      </c>
      <c r="F6" s="1028"/>
      <c r="G6" s="980"/>
      <c r="H6" s="1034">
        <v>14270</v>
      </c>
      <c r="I6" s="1028">
        <v>5125</v>
      </c>
      <c r="J6" s="1028">
        <v>9145</v>
      </c>
      <c r="K6" s="1028"/>
      <c r="L6" s="980"/>
    </row>
    <row r="7" spans="1:12" x14ac:dyDescent="0.25">
      <c r="A7" s="218">
        <v>2022</v>
      </c>
      <c r="B7" s="601">
        <v>609</v>
      </c>
      <c r="C7" s="612"/>
      <c r="D7" s="612"/>
      <c r="E7" s="1034">
        <v>2624</v>
      </c>
      <c r="F7" s="1028"/>
      <c r="G7" s="980"/>
      <c r="H7" s="1034">
        <v>13911</v>
      </c>
      <c r="I7" s="1028">
        <v>4873</v>
      </c>
      <c r="J7" s="1028">
        <v>9038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4873</v>
      </c>
    </row>
    <row r="15" spans="1:12" ht="30" x14ac:dyDescent="0.25">
      <c r="A15" s="833" t="s">
        <v>1543</v>
      </c>
      <c r="B15" s="623">
        <f>IF(ISBLANK(J7),"",J7)</f>
        <v>9038</v>
      </c>
    </row>
    <row r="17" spans="1:2" x14ac:dyDescent="0.25">
      <c r="A17" s="625" t="s">
        <v>1540</v>
      </c>
      <c r="B17" s="621">
        <f>IF(ISBLANK(I7),"",I7)</f>
        <v>4873</v>
      </c>
    </row>
    <row r="18" spans="1:2" x14ac:dyDescent="0.25">
      <c r="A18" s="627" t="s">
        <v>1541</v>
      </c>
      <c r="B18" s="623">
        <f>IF(ISBLANK(J7),"",J7)</f>
        <v>9038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44.7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54.8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54.4</v>
      </c>
      <c r="C10" s="614">
        <v>32.1</v>
      </c>
    </row>
    <row r="11" spans="1:6" x14ac:dyDescent="0.25">
      <c r="A11" s="218">
        <v>2017</v>
      </c>
      <c r="B11" s="644">
        <v>54.1</v>
      </c>
      <c r="C11" s="644">
        <v>32.200000000000003</v>
      </c>
    </row>
    <row r="12" spans="1:6" x14ac:dyDescent="0.25">
      <c r="A12" s="767">
        <v>2018</v>
      </c>
      <c r="B12" s="644">
        <v>54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44.7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11605.652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24427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1247350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7997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927021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200622.1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11687.013999999999</v>
      </c>
      <c r="C5" s="611">
        <v>8489.6029999999992</v>
      </c>
      <c r="D5" s="751">
        <v>1377746</v>
      </c>
      <c r="E5" s="751">
        <v>40</v>
      </c>
      <c r="G5" s="358">
        <v>2014</v>
      </c>
      <c r="H5" s="70">
        <v>185436.65</v>
      </c>
      <c r="I5" s="55">
        <v>51450.58</v>
      </c>
      <c r="J5" s="55">
        <v>133986.07</v>
      </c>
      <c r="K5" s="71">
        <v>7</v>
      </c>
    </row>
    <row r="6" spans="1:12" x14ac:dyDescent="0.25">
      <c r="A6" s="286">
        <v>2021</v>
      </c>
      <c r="B6" s="601">
        <v>11630.799000000001</v>
      </c>
      <c r="C6" s="612">
        <v>9130.652</v>
      </c>
      <c r="D6" s="959">
        <v>1342892</v>
      </c>
      <c r="E6" s="959">
        <v>39</v>
      </c>
      <c r="G6" s="480">
        <v>2017</v>
      </c>
      <c r="H6" s="212">
        <v>193440.11</v>
      </c>
      <c r="I6" s="58">
        <v>57694.05</v>
      </c>
      <c r="J6" s="58">
        <v>135746.06</v>
      </c>
      <c r="K6" s="214">
        <v>8</v>
      </c>
    </row>
    <row r="7" spans="1:12" x14ac:dyDescent="0.25">
      <c r="A7" s="218">
        <v>2022</v>
      </c>
      <c r="B7" s="601">
        <v>11605.652</v>
      </c>
      <c r="C7" s="612">
        <v>9115.5550000000003</v>
      </c>
      <c r="D7" s="959">
        <v>1363440</v>
      </c>
      <c r="E7" s="959">
        <v>40</v>
      </c>
      <c r="G7" s="482">
        <v>2020</v>
      </c>
      <c r="H7" s="72">
        <v>200622.1</v>
      </c>
      <c r="I7" s="61">
        <v>59265.21</v>
      </c>
      <c r="J7" s="61">
        <v>141356.89000000001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9115.5550000000003</v>
      </c>
      <c r="D14" s="631">
        <f>A5</f>
        <v>2020</v>
      </c>
      <c r="E14" s="625">
        <f>IF(ISBLANK(D5),"",D5)</f>
        <v>1377746</v>
      </c>
      <c r="F14" s="211"/>
      <c r="G14" s="634" t="s">
        <v>925</v>
      </c>
      <c r="H14" s="621">
        <f>IF(ISBLANK(J7),"",J7)</f>
        <v>141356.89000000001</v>
      </c>
      <c r="I14" s="211"/>
      <c r="J14" s="211"/>
    </row>
    <row r="15" spans="1:12" x14ac:dyDescent="0.25">
      <c r="A15" s="870" t="s">
        <v>16</v>
      </c>
      <c r="B15" s="630">
        <f>IF(ISBLANK(B7),"",B7)</f>
        <v>11605.652</v>
      </c>
      <c r="D15" s="632">
        <f t="shared" ref="D15:D16" si="0">A6</f>
        <v>2021</v>
      </c>
      <c r="E15" s="626">
        <f>IF(ISBLANK(D6),"",D6)</f>
        <v>1342892</v>
      </c>
      <c r="F15" s="211"/>
      <c r="G15" s="635" t="s">
        <v>926</v>
      </c>
      <c r="H15" s="623">
        <f>IF(ISBLANK(I7),"",I7)</f>
        <v>59265.21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1363440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9115.5550000000003</v>
      </c>
      <c r="F19" s="253"/>
      <c r="G19" s="634" t="s">
        <v>529</v>
      </c>
      <c r="H19" s="621">
        <f>IF(ISBLANK(J7),"",J7)</f>
        <v>141356.89000000001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11605.652</v>
      </c>
      <c r="F20" s="253"/>
      <c r="G20" s="635" t="s">
        <v>528</v>
      </c>
      <c r="H20" s="623">
        <f>IF(ISBLANK(I7),"",I7)</f>
        <v>59265.21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4.3</v>
      </c>
      <c r="C5" s="1092">
        <v>1246127</v>
      </c>
      <c r="D5" s="1093">
        <v>23800</v>
      </c>
      <c r="E5" s="1092">
        <v>913352</v>
      </c>
      <c r="F5" s="1093">
        <v>7707</v>
      </c>
    </row>
    <row r="6" spans="1:9" x14ac:dyDescent="0.25">
      <c r="A6" s="218">
        <v>2021</v>
      </c>
      <c r="B6" s="1092">
        <v>4.9000000000000004</v>
      </c>
      <c r="C6" s="1092">
        <v>1246361</v>
      </c>
      <c r="D6" s="1093">
        <v>24006</v>
      </c>
      <c r="E6" s="1092">
        <v>919313</v>
      </c>
      <c r="F6" s="1093">
        <v>7873</v>
      </c>
    </row>
    <row r="7" spans="1:9" x14ac:dyDescent="0.25">
      <c r="A7" s="219">
        <v>2022</v>
      </c>
      <c r="B7" s="73">
        <v>5.3</v>
      </c>
      <c r="C7" s="73">
        <v>1247350</v>
      </c>
      <c r="D7" s="73">
        <v>24427</v>
      </c>
      <c r="E7" s="73">
        <v>927021</v>
      </c>
      <c r="F7" s="73">
        <v>7997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1867738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551228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1316510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5123291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1500300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3622991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599702</v>
      </c>
      <c r="C5" s="458">
        <v>299101</v>
      </c>
      <c r="D5" s="458">
        <v>300601</v>
      </c>
      <c r="E5" s="457">
        <v>1693181</v>
      </c>
      <c r="F5" s="458">
        <v>918433</v>
      </c>
      <c r="G5" s="458">
        <v>774748</v>
      </c>
      <c r="H5" s="457">
        <v>3.1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1036246</v>
      </c>
      <c r="C6" s="458">
        <v>431116</v>
      </c>
      <c r="D6" s="458">
        <v>605130</v>
      </c>
      <c r="E6" s="457">
        <v>2808272</v>
      </c>
      <c r="F6" s="458">
        <v>1181667</v>
      </c>
      <c r="G6" s="458">
        <v>1626605</v>
      </c>
      <c r="H6" s="457">
        <v>2.7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1867738</v>
      </c>
      <c r="C7" s="612">
        <v>551228</v>
      </c>
      <c r="D7" s="612">
        <v>1316510</v>
      </c>
      <c r="E7" s="601">
        <v>5123291</v>
      </c>
      <c r="F7" s="612">
        <v>1500300</v>
      </c>
      <c r="G7" s="612">
        <v>3622991</v>
      </c>
      <c r="H7" s="947">
        <v>2.7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599702</v>
      </c>
      <c r="C14" s="674">
        <f t="shared" ref="C14:D14" si="0">IF(ISBLANK(C5),"",C5)</f>
        <v>299101</v>
      </c>
      <c r="D14" s="669">
        <f t="shared" si="0"/>
        <v>300601</v>
      </c>
      <c r="F14" s="884">
        <f>A5</f>
        <v>2020</v>
      </c>
      <c r="G14" s="674">
        <f>IF(ISBLANK(E5),"",E5)</f>
        <v>1693181</v>
      </c>
      <c r="H14" s="674">
        <f t="shared" ref="H14:I16" si="1">IF(ISBLANK(F5),"",F5)</f>
        <v>918433</v>
      </c>
      <c r="I14" s="669">
        <f t="shared" si="1"/>
        <v>774748</v>
      </c>
      <c r="J14" s="756"/>
      <c r="K14" s="884">
        <f>A5</f>
        <v>2020</v>
      </c>
      <c r="L14" s="674">
        <f>IF(ISBLANK(H5),"",H5)</f>
        <v>3.1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1036246</v>
      </c>
      <c r="C15" s="879">
        <f t="shared" si="3"/>
        <v>431116</v>
      </c>
      <c r="D15" s="886">
        <f t="shared" si="3"/>
        <v>605130</v>
      </c>
      <c r="F15" s="890">
        <f t="shared" ref="F15:F16" si="4">A6</f>
        <v>2021</v>
      </c>
      <c r="G15" s="853">
        <f t="shared" ref="G15:G16" si="5">IF(ISBLANK(E6),"",E6)</f>
        <v>2808272</v>
      </c>
      <c r="H15" s="853">
        <f t="shared" si="1"/>
        <v>1181667</v>
      </c>
      <c r="I15" s="670">
        <f t="shared" si="1"/>
        <v>1626605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1867738</v>
      </c>
      <c r="C16" s="888">
        <f t="shared" si="3"/>
        <v>551228</v>
      </c>
      <c r="D16" s="889">
        <f t="shared" si="3"/>
        <v>1316510</v>
      </c>
      <c r="F16" s="891">
        <f t="shared" si="4"/>
        <v>2022</v>
      </c>
      <c r="G16" s="676">
        <f t="shared" si="5"/>
        <v>5123291</v>
      </c>
      <c r="H16" s="676">
        <f t="shared" si="1"/>
        <v>1500300</v>
      </c>
      <c r="I16" s="671">
        <f t="shared" si="1"/>
        <v>3622991</v>
      </c>
      <c r="J16" s="211"/>
      <c r="K16" s="891">
        <f t="shared" si="6"/>
        <v>2022</v>
      </c>
      <c r="L16" s="676">
        <f t="shared" si="7"/>
        <v>2.7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599702</v>
      </c>
      <c r="C22" s="674">
        <f t="shared" ref="C22:D22" si="8">IF(ISBLANK(C5),"",C5)</f>
        <v>299101</v>
      </c>
      <c r="D22" s="669">
        <f t="shared" si="8"/>
        <v>300601</v>
      </c>
      <c r="F22" s="884">
        <f>A5</f>
        <v>2020</v>
      </c>
      <c r="G22" s="674">
        <f>IF(ISBLANK(E5),"",E5)</f>
        <v>1693181</v>
      </c>
      <c r="H22" s="674">
        <f t="shared" ref="H22:I24" si="9">IF(ISBLANK(F5),"",F5)</f>
        <v>918433</v>
      </c>
      <c r="I22" s="669">
        <f t="shared" si="9"/>
        <v>774748</v>
      </c>
      <c r="J22" s="756"/>
      <c r="K22" s="884">
        <f>A5</f>
        <v>2020</v>
      </c>
      <c r="L22" s="674">
        <f>IF(ISBLANK(H5),"",H5)</f>
        <v>3.1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1036246</v>
      </c>
      <c r="C23" s="853">
        <f t="shared" si="11"/>
        <v>431116</v>
      </c>
      <c r="D23" s="670">
        <f t="shared" si="11"/>
        <v>605130</v>
      </c>
      <c r="F23" s="890">
        <f t="shared" ref="F23:F24" si="12">A6</f>
        <v>2021</v>
      </c>
      <c r="G23" s="853">
        <f t="shared" ref="G23:G24" si="13">IF(ISBLANK(E6),"",E6)</f>
        <v>2808272</v>
      </c>
      <c r="H23" s="853">
        <f t="shared" si="9"/>
        <v>1181667</v>
      </c>
      <c r="I23" s="670">
        <f t="shared" si="9"/>
        <v>1626605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1867738</v>
      </c>
      <c r="C24" s="676">
        <f t="shared" si="11"/>
        <v>551228</v>
      </c>
      <c r="D24" s="671">
        <f t="shared" si="11"/>
        <v>1316510</v>
      </c>
      <c r="F24" s="891">
        <f t="shared" si="12"/>
        <v>2022</v>
      </c>
      <c r="G24" s="676">
        <f t="shared" si="13"/>
        <v>5123291</v>
      </c>
      <c r="H24" s="676">
        <f t="shared" si="9"/>
        <v>1500300</v>
      </c>
      <c r="I24" s="671">
        <f t="shared" si="9"/>
        <v>3622991</v>
      </c>
      <c r="J24" s="211"/>
      <c r="K24" s="891">
        <f t="shared" si="14"/>
        <v>2022</v>
      </c>
      <c r="L24" s="676">
        <f t="shared" si="15"/>
        <v>2.7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12640</v>
      </c>
      <c r="C3" s="71">
        <v>5196</v>
      </c>
      <c r="D3" s="71">
        <v>13.6</v>
      </c>
      <c r="F3" s="105" t="s">
        <v>537</v>
      </c>
      <c r="G3" s="97">
        <f>IF(ISBLANK(B3),"",B3)</f>
        <v>12640</v>
      </c>
      <c r="H3" s="97">
        <f>IF(ISBLANK(B4),"",B4)</f>
        <v>17062</v>
      </c>
      <c r="I3" s="97">
        <f>IF(ISBLANK(B5),"",B5)</f>
        <v>17052</v>
      </c>
      <c r="J3" s="365"/>
    </row>
    <row r="4" spans="1:12" x14ac:dyDescent="0.25">
      <c r="A4" s="286">
        <v>2021</v>
      </c>
      <c r="B4" s="214">
        <v>17062</v>
      </c>
      <c r="C4" s="214">
        <v>5927</v>
      </c>
      <c r="D4" s="214">
        <v>13.5</v>
      </c>
      <c r="F4" s="130" t="s">
        <v>538</v>
      </c>
      <c r="G4" s="98">
        <f>IF(ISBLANK(C3),"",C3)</f>
        <v>5196</v>
      </c>
      <c r="H4" s="98">
        <f>IF(ISBLANK(C4),"",C4)</f>
        <v>5927</v>
      </c>
      <c r="I4" s="98">
        <f>IF(ISBLANK(C5),"",C5)</f>
        <v>5774</v>
      </c>
      <c r="J4" s="365"/>
    </row>
    <row r="5" spans="1:12" x14ac:dyDescent="0.25">
      <c r="A5" s="218">
        <v>2022</v>
      </c>
      <c r="B5" s="168">
        <v>17052</v>
      </c>
      <c r="C5" s="168">
        <v>5774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12640</v>
      </c>
      <c r="H8" s="97">
        <f>IF(ISBLANK(B4),"",B4)</f>
        <v>17062</v>
      </c>
      <c r="I8" s="97">
        <f>IF(ISBLANK(B5),"",B5)</f>
        <v>17052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5196</v>
      </c>
      <c r="H9" s="98">
        <f>IF(ISBLANK(C4),"",C4)</f>
        <v>5927</v>
      </c>
      <c r="I9" s="98">
        <f>IF(ISBLANK(C5),"",C5)</f>
        <v>5774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13.5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82084</v>
      </c>
      <c r="C4" s="110">
        <v>87854</v>
      </c>
      <c r="E4" s="29" t="s">
        <v>540</v>
      </c>
      <c r="F4" s="163">
        <f>B4/($B$22+$C$22)*100</f>
        <v>2.3943418345633587</v>
      </c>
      <c r="G4" s="163">
        <f>C4/($B$22+$C$22)*100</f>
        <v>2.5626493291473285</v>
      </c>
      <c r="J4" s="29" t="s">
        <v>540</v>
      </c>
      <c r="K4" s="163">
        <f>G4</f>
        <v>2.5626493291473285</v>
      </c>
    </row>
    <row r="5" spans="1:11" x14ac:dyDescent="0.25">
      <c r="A5" s="202" t="s">
        <v>541</v>
      </c>
      <c r="B5" s="212">
        <v>83546</v>
      </c>
      <c r="C5" s="160">
        <v>88472</v>
      </c>
      <c r="E5" s="29" t="s">
        <v>541</v>
      </c>
      <c r="F5" s="163">
        <f t="shared" ref="F5:G21" si="0">B5/($B$22+$C$22)*100</f>
        <v>2.4369875117005795</v>
      </c>
      <c r="G5" s="163">
        <f t="shared" si="0"/>
        <v>2.5806760244077953</v>
      </c>
      <c r="J5" s="29" t="s">
        <v>541</v>
      </c>
      <c r="K5" s="163">
        <f t="shared" ref="K5:K21" si="1">G5</f>
        <v>2.5806760244077953</v>
      </c>
    </row>
    <row r="6" spans="1:11" x14ac:dyDescent="0.25">
      <c r="A6" s="202" t="s">
        <v>542</v>
      </c>
      <c r="B6" s="212">
        <v>82111</v>
      </c>
      <c r="C6" s="160">
        <v>86971</v>
      </c>
      <c r="E6" s="29" t="s">
        <v>542</v>
      </c>
      <c r="F6" s="163">
        <f t="shared" si="0"/>
        <v>2.3951294086281365</v>
      </c>
      <c r="G6" s="163">
        <f t="shared" si="0"/>
        <v>2.5368927402881178</v>
      </c>
      <c r="J6" s="29" t="s">
        <v>542</v>
      </c>
      <c r="K6" s="163">
        <f t="shared" si="1"/>
        <v>2.5368927402881178</v>
      </c>
    </row>
    <row r="7" spans="1:11" x14ac:dyDescent="0.25">
      <c r="A7" s="202" t="s">
        <v>543</v>
      </c>
      <c r="B7" s="212">
        <v>82544</v>
      </c>
      <c r="C7" s="160">
        <v>85908</v>
      </c>
      <c r="E7" s="29" t="s">
        <v>543</v>
      </c>
      <c r="F7" s="163">
        <f t="shared" si="0"/>
        <v>2.4077597630743859</v>
      </c>
      <c r="G7" s="163">
        <f t="shared" si="0"/>
        <v>2.5058856576637227</v>
      </c>
      <c r="J7" s="29" t="s">
        <v>543</v>
      </c>
      <c r="K7" s="163">
        <f t="shared" si="1"/>
        <v>2.5058856576637227</v>
      </c>
    </row>
    <row r="8" spans="1:11" x14ac:dyDescent="0.25">
      <c r="A8" s="202" t="s">
        <v>544</v>
      </c>
      <c r="B8" s="212">
        <v>85133</v>
      </c>
      <c r="C8" s="160">
        <v>87253</v>
      </c>
      <c r="E8" s="29" t="s">
        <v>544</v>
      </c>
      <c r="F8" s="163">
        <f t="shared" si="0"/>
        <v>2.4832793650636229</v>
      </c>
      <c r="G8" s="163">
        <f t="shared" si="0"/>
        <v>2.5451185138535735</v>
      </c>
      <c r="J8" s="29" t="s">
        <v>544</v>
      </c>
      <c r="K8" s="163">
        <f t="shared" si="1"/>
        <v>2.5451185138535735</v>
      </c>
    </row>
    <row r="9" spans="1:11" x14ac:dyDescent="0.25">
      <c r="A9" s="202" t="s">
        <v>545</v>
      </c>
      <c r="B9" s="212">
        <v>98795</v>
      </c>
      <c r="C9" s="160">
        <v>99516</v>
      </c>
      <c r="E9" s="29" t="s">
        <v>545</v>
      </c>
      <c r="F9" s="163">
        <f t="shared" si="0"/>
        <v>2.8817918418411264</v>
      </c>
      <c r="G9" s="163">
        <f t="shared" si="0"/>
        <v>2.902822986311671</v>
      </c>
      <c r="J9" s="29" t="s">
        <v>545</v>
      </c>
      <c r="K9" s="163">
        <f t="shared" si="1"/>
        <v>2.902822986311671</v>
      </c>
    </row>
    <row r="10" spans="1:11" x14ac:dyDescent="0.25">
      <c r="A10" s="202" t="s">
        <v>546</v>
      </c>
      <c r="B10" s="212">
        <v>109699</v>
      </c>
      <c r="C10" s="160">
        <v>108253</v>
      </c>
      <c r="E10" s="29" t="s">
        <v>546</v>
      </c>
      <c r="F10" s="163">
        <f t="shared" si="0"/>
        <v>3.1998550863720809</v>
      </c>
      <c r="G10" s="163">
        <f t="shared" si="0"/>
        <v>3.1576761197917658</v>
      </c>
      <c r="J10" s="29" t="s">
        <v>546</v>
      </c>
      <c r="K10" s="163">
        <f t="shared" si="1"/>
        <v>3.1576761197917658</v>
      </c>
    </row>
    <row r="11" spans="1:11" x14ac:dyDescent="0.25">
      <c r="A11" s="202" t="s">
        <v>547</v>
      </c>
      <c r="B11" s="212">
        <v>125628</v>
      </c>
      <c r="C11" s="160">
        <v>123838</v>
      </c>
      <c r="E11" s="29" t="s">
        <v>547</v>
      </c>
      <c r="F11" s="163">
        <f t="shared" si="0"/>
        <v>3.6644946151811029</v>
      </c>
      <c r="G11" s="163">
        <f t="shared" si="0"/>
        <v>3.612281371627323</v>
      </c>
      <c r="J11" s="29" t="s">
        <v>547</v>
      </c>
      <c r="K11" s="163">
        <f t="shared" si="1"/>
        <v>3.612281371627323</v>
      </c>
    </row>
    <row r="12" spans="1:11" x14ac:dyDescent="0.25">
      <c r="A12" s="202" t="s">
        <v>548</v>
      </c>
      <c r="B12" s="212">
        <v>129824</v>
      </c>
      <c r="C12" s="160">
        <v>129507</v>
      </c>
      <c r="E12" s="29" t="s">
        <v>548</v>
      </c>
      <c r="F12" s="163">
        <f t="shared" si="0"/>
        <v>3.7868894587295152</v>
      </c>
      <c r="G12" s="163">
        <f t="shared" si="0"/>
        <v>3.7776427558208288</v>
      </c>
      <c r="J12" s="29" t="s">
        <v>548</v>
      </c>
      <c r="K12" s="163">
        <f t="shared" si="1"/>
        <v>3.7776427558208288</v>
      </c>
    </row>
    <row r="13" spans="1:11" x14ac:dyDescent="0.25">
      <c r="A13" s="202" t="s">
        <v>549</v>
      </c>
      <c r="B13" s="212">
        <v>125519</v>
      </c>
      <c r="C13" s="160">
        <v>122889</v>
      </c>
      <c r="E13" s="29" t="s">
        <v>549</v>
      </c>
      <c r="F13" s="163">
        <f t="shared" si="0"/>
        <v>3.6613151495121858</v>
      </c>
      <c r="G13" s="163">
        <f t="shared" si="0"/>
        <v>3.5845996017208788</v>
      </c>
      <c r="J13" s="29" t="s">
        <v>549</v>
      </c>
      <c r="K13" s="163">
        <f t="shared" si="1"/>
        <v>3.5845996017208788</v>
      </c>
    </row>
    <row r="14" spans="1:11" x14ac:dyDescent="0.25">
      <c r="A14" s="202" t="s">
        <v>550</v>
      </c>
      <c r="B14" s="212">
        <v>116427</v>
      </c>
      <c r="C14" s="160">
        <v>111239</v>
      </c>
      <c r="E14" s="29" t="s">
        <v>550</v>
      </c>
      <c r="F14" s="163">
        <f t="shared" si="0"/>
        <v>3.3961068755507551</v>
      </c>
      <c r="G14" s="163">
        <f t="shared" si="0"/>
        <v>3.2447759774742151</v>
      </c>
      <c r="J14" s="29" t="s">
        <v>550</v>
      </c>
      <c r="K14" s="163">
        <f t="shared" si="1"/>
        <v>3.2447759774742151</v>
      </c>
    </row>
    <row r="15" spans="1:11" x14ac:dyDescent="0.25">
      <c r="A15" s="202" t="s">
        <v>551</v>
      </c>
      <c r="B15" s="212">
        <v>118309</v>
      </c>
      <c r="C15" s="160">
        <v>107630</v>
      </c>
      <c r="E15" s="29" t="s">
        <v>551</v>
      </c>
      <c r="F15" s="163">
        <f t="shared" si="0"/>
        <v>3.4510037048067397</v>
      </c>
      <c r="G15" s="163">
        <f t="shared" si="0"/>
        <v>3.1395035774822659</v>
      </c>
      <c r="J15" s="29" t="s">
        <v>551</v>
      </c>
      <c r="K15" s="163">
        <f t="shared" si="1"/>
        <v>3.1395035774822659</v>
      </c>
    </row>
    <row r="16" spans="1:11" x14ac:dyDescent="0.25">
      <c r="A16" s="202" t="s">
        <v>552</v>
      </c>
      <c r="B16" s="212">
        <v>124647</v>
      </c>
      <c r="C16" s="160">
        <v>107147</v>
      </c>
      <c r="E16" s="29" t="s">
        <v>552</v>
      </c>
      <c r="F16" s="163">
        <f t="shared" si="0"/>
        <v>3.635879424160847</v>
      </c>
      <c r="G16" s="163">
        <f t="shared" si="0"/>
        <v>3.1254147525456877</v>
      </c>
      <c r="J16" s="29" t="s">
        <v>552</v>
      </c>
      <c r="K16" s="163">
        <f t="shared" si="1"/>
        <v>3.1254147525456877</v>
      </c>
    </row>
    <row r="17" spans="1:11" x14ac:dyDescent="0.25">
      <c r="A17" s="202" t="s">
        <v>553</v>
      </c>
      <c r="B17" s="212">
        <v>135655</v>
      </c>
      <c r="C17" s="160">
        <v>109629</v>
      </c>
      <c r="E17" s="29" t="s">
        <v>553</v>
      </c>
      <c r="F17" s="163">
        <f t="shared" si="0"/>
        <v>3.9569762873116856</v>
      </c>
      <c r="G17" s="163">
        <f t="shared" si="0"/>
        <v>3.1978132276856206</v>
      </c>
      <c r="J17" s="29" t="s">
        <v>553</v>
      </c>
      <c r="K17" s="163">
        <f t="shared" si="1"/>
        <v>3.1978132276856206</v>
      </c>
    </row>
    <row r="18" spans="1:11" x14ac:dyDescent="0.25">
      <c r="A18" s="202" t="s">
        <v>554</v>
      </c>
      <c r="B18" s="212">
        <v>121412</v>
      </c>
      <c r="C18" s="160">
        <v>89104</v>
      </c>
      <c r="E18" s="29" t="s">
        <v>554</v>
      </c>
      <c r="F18" s="163">
        <f t="shared" si="0"/>
        <v>3.5415163834365591</v>
      </c>
      <c r="G18" s="163">
        <f t="shared" si="0"/>
        <v>2.5991110914055544</v>
      </c>
      <c r="J18" s="29" t="s">
        <v>554</v>
      </c>
      <c r="K18" s="163">
        <f t="shared" si="1"/>
        <v>2.5991110914055544</v>
      </c>
    </row>
    <row r="19" spans="1:11" x14ac:dyDescent="0.25">
      <c r="A19" s="202" t="s">
        <v>555</v>
      </c>
      <c r="B19" s="212">
        <v>69718</v>
      </c>
      <c r="C19" s="160">
        <v>45595</v>
      </c>
      <c r="E19" s="29" t="s">
        <v>555</v>
      </c>
      <c r="F19" s="163">
        <f t="shared" si="0"/>
        <v>2.0336329128951833</v>
      </c>
      <c r="G19" s="163">
        <f t="shared" si="0"/>
        <v>1.3299792401310406</v>
      </c>
      <c r="J19" s="29" t="s">
        <v>555</v>
      </c>
      <c r="K19" s="163">
        <f t="shared" si="1"/>
        <v>1.3299792401310406</v>
      </c>
    </row>
    <row r="20" spans="1:11" x14ac:dyDescent="0.25">
      <c r="A20" s="202" t="s">
        <v>556</v>
      </c>
      <c r="B20" s="212">
        <v>54522</v>
      </c>
      <c r="C20" s="160">
        <v>32404</v>
      </c>
      <c r="E20" s="29" t="s">
        <v>556</v>
      </c>
      <c r="F20" s="163">
        <f t="shared" si="0"/>
        <v>1.5903745614743854</v>
      </c>
      <c r="G20" s="163">
        <f t="shared" si="0"/>
        <v>0.94520555537243645</v>
      </c>
      <c r="J20" s="29" t="s">
        <v>556</v>
      </c>
      <c r="K20" s="163">
        <f t="shared" si="1"/>
        <v>0.94520555537243645</v>
      </c>
    </row>
    <row r="21" spans="1:11" x14ac:dyDescent="0.25">
      <c r="A21" s="203" t="s">
        <v>557</v>
      </c>
      <c r="B21" s="72">
        <v>39329</v>
      </c>
      <c r="C21" s="111">
        <v>20138</v>
      </c>
      <c r="E21" s="31" t="s">
        <v>557</v>
      </c>
      <c r="F21" s="163">
        <f t="shared" si="0"/>
        <v>1.1472037182830068</v>
      </c>
      <c r="G21" s="163">
        <f t="shared" si="0"/>
        <v>0.58741357468491939</v>
      </c>
      <c r="J21" s="31" t="s">
        <v>557</v>
      </c>
      <c r="K21" s="210">
        <f t="shared" si="1"/>
        <v>0.58741357468491939</v>
      </c>
    </row>
    <row r="22" spans="1:11" x14ac:dyDescent="0.25">
      <c r="A22" s="309" t="s">
        <v>16</v>
      </c>
      <c r="B22" s="121">
        <f>SUM(B4:B21)</f>
        <v>1784902</v>
      </c>
      <c r="C22" s="124">
        <f>SUM(C4:C21)</f>
        <v>1643347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233666</v>
      </c>
      <c r="C3" s="110">
        <v>79653</v>
      </c>
      <c r="E3" s="297" t="s">
        <v>709</v>
      </c>
      <c r="F3" s="71">
        <v>53.36</v>
      </c>
      <c r="G3" s="71">
        <v>55.04</v>
      </c>
      <c r="K3" s="122" t="s">
        <v>16</v>
      </c>
      <c r="L3" s="71">
        <v>2.75</v>
      </c>
      <c r="M3" s="71">
        <v>2.44</v>
      </c>
    </row>
    <row r="4" spans="1:16" x14ac:dyDescent="0.25">
      <c r="A4" s="202" t="s">
        <v>704</v>
      </c>
      <c r="B4" s="212">
        <v>246172</v>
      </c>
      <c r="C4" s="160">
        <v>94200</v>
      </c>
      <c r="E4" s="298" t="s">
        <v>710</v>
      </c>
      <c r="F4" s="214">
        <v>39.1</v>
      </c>
      <c r="G4" s="214">
        <v>35.950000000000003</v>
      </c>
      <c r="K4" s="215" t="s">
        <v>212</v>
      </c>
      <c r="L4" s="214">
        <v>2.66</v>
      </c>
      <c r="M4" s="214">
        <v>2.36</v>
      </c>
      <c r="N4" s="211"/>
    </row>
    <row r="5" spans="1:16" x14ac:dyDescent="0.25">
      <c r="A5" s="202" t="s">
        <v>705</v>
      </c>
      <c r="B5" s="212">
        <v>192881</v>
      </c>
      <c r="C5" s="160">
        <v>67822</v>
      </c>
      <c r="E5" s="298" t="s">
        <v>711</v>
      </c>
      <c r="F5" s="214">
        <v>6.24</v>
      </c>
      <c r="G5" s="214">
        <v>7.41</v>
      </c>
      <c r="K5" s="123" t="s">
        <v>213</v>
      </c>
      <c r="L5" s="73">
        <v>2.95</v>
      </c>
      <c r="M5" s="73">
        <v>2.66</v>
      </c>
      <c r="N5" s="211"/>
    </row>
    <row r="6" spans="1:16" x14ac:dyDescent="0.25">
      <c r="A6" s="202" t="s">
        <v>706</v>
      </c>
      <c r="B6" s="212">
        <v>168927</v>
      </c>
      <c r="C6" s="160">
        <v>68649</v>
      </c>
      <c r="E6" s="298" t="s">
        <v>712</v>
      </c>
      <c r="F6" s="214">
        <v>0.94</v>
      </c>
      <c r="G6" s="214">
        <v>1.2</v>
      </c>
      <c r="K6" s="226"/>
      <c r="L6" s="164"/>
      <c r="M6" s="211"/>
    </row>
    <row r="7" spans="1:16" x14ac:dyDescent="0.25">
      <c r="A7" s="202" t="s">
        <v>707</v>
      </c>
      <c r="B7" s="212">
        <v>56764</v>
      </c>
      <c r="C7" s="160">
        <v>33147</v>
      </c>
      <c r="E7" s="299" t="s">
        <v>713</v>
      </c>
      <c r="F7" s="73">
        <v>0.35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32676</v>
      </c>
      <c r="C8" s="111">
        <v>28033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21.440684353331324</v>
      </c>
      <c r="C13" s="301">
        <f>B3/SUM(B3:B8)*100</f>
        <v>25.096070610018838</v>
      </c>
      <c r="E13" s="217" t="s">
        <v>836</v>
      </c>
      <c r="F13" s="289">
        <f>IF(ISBLANK(F3),"",F3)</f>
        <v>53.36</v>
      </c>
      <c r="G13" s="289">
        <f>IF(ISBLANK(G3),"",G3)</f>
        <v>55.04</v>
      </c>
    </row>
    <row r="14" spans="1:16" x14ac:dyDescent="0.25">
      <c r="A14" s="220" t="s">
        <v>825</v>
      </c>
      <c r="B14" s="305">
        <f>C4/SUM(C3:C8)*100</f>
        <v>25.356389164046682</v>
      </c>
      <c r="C14" s="302">
        <f>B4/SUM(B3:B8)*100</f>
        <v>26.439233325385626</v>
      </c>
      <c r="E14" s="286" t="s">
        <v>837</v>
      </c>
      <c r="F14" s="290">
        <f t="shared" ref="F14:G17" si="0">IF(ISBLANK(F4),"",F4)</f>
        <v>39.1</v>
      </c>
      <c r="G14" s="290">
        <f t="shared" si="0"/>
        <v>35.950000000000003</v>
      </c>
    </row>
    <row r="15" spans="1:16" x14ac:dyDescent="0.25">
      <c r="A15" s="220" t="s">
        <v>826</v>
      </c>
      <c r="B15" s="305">
        <f>C5/SUM(C3:C8)*100</f>
        <v>18.256061845902064</v>
      </c>
      <c r="C15" s="302">
        <f>B5/SUM(B3:B8)*100</f>
        <v>20.715701879310828</v>
      </c>
      <c r="E15" s="286" t="s">
        <v>838</v>
      </c>
      <c r="F15" s="290">
        <f t="shared" si="0"/>
        <v>6.24</v>
      </c>
      <c r="G15" s="290">
        <f t="shared" si="0"/>
        <v>7.41</v>
      </c>
    </row>
    <row r="16" spans="1:16" x14ac:dyDescent="0.25">
      <c r="A16" s="220" t="s">
        <v>827</v>
      </c>
      <c r="B16" s="305">
        <f>C6/SUM(C3:C8)*100</f>
        <v>18.478670485378355</v>
      </c>
      <c r="C16" s="302">
        <f>B6/SUM(B3:B8)*100</f>
        <v>18.143007198046153</v>
      </c>
      <c r="E16" s="286" t="s">
        <v>839</v>
      </c>
      <c r="F16" s="290">
        <f t="shared" si="0"/>
        <v>0.94</v>
      </c>
      <c r="G16" s="290">
        <f t="shared" si="0"/>
        <v>1.2</v>
      </c>
    </row>
    <row r="17" spans="1:18" x14ac:dyDescent="0.25">
      <c r="A17" s="220" t="s">
        <v>828</v>
      </c>
      <c r="B17" s="305">
        <f>C7/SUM(C3:C8)*100</f>
        <v>8.9223803781385929</v>
      </c>
      <c r="C17" s="302">
        <f>B7/SUM(B3:B8)*100</f>
        <v>6.0965367323748829</v>
      </c>
      <c r="E17" s="219" t="s">
        <v>840</v>
      </c>
      <c r="F17" s="291">
        <f t="shared" si="0"/>
        <v>0.35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7.5458137732029806</v>
      </c>
      <c r="C18" s="303">
        <f>B8/SUM(B3:B8)*100</f>
        <v>3.5094502548636752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21.440684353331324</v>
      </c>
      <c r="C22" s="301">
        <f>C13</f>
        <v>25.096070610018838</v>
      </c>
    </row>
    <row r="23" spans="1:18" x14ac:dyDescent="0.25">
      <c r="A23" s="220" t="s">
        <v>831</v>
      </c>
      <c r="B23" s="305">
        <f t="shared" ref="B23:C27" si="1">B14</f>
        <v>25.356389164046682</v>
      </c>
      <c r="C23" s="302">
        <f t="shared" si="1"/>
        <v>26.439233325385626</v>
      </c>
    </row>
    <row r="24" spans="1:18" x14ac:dyDescent="0.25">
      <c r="A24" s="307" t="s">
        <v>832</v>
      </c>
      <c r="B24" s="305">
        <f t="shared" si="1"/>
        <v>18.256061845902064</v>
      </c>
      <c r="C24" s="302">
        <f t="shared" si="1"/>
        <v>20.715701879310828</v>
      </c>
    </row>
    <row r="25" spans="1:18" x14ac:dyDescent="0.25">
      <c r="A25" s="220" t="s">
        <v>833</v>
      </c>
      <c r="B25" s="305">
        <f t="shared" si="1"/>
        <v>18.478670485378355</v>
      </c>
      <c r="C25" s="302">
        <f t="shared" si="1"/>
        <v>18.143007198046153</v>
      </c>
    </row>
    <row r="26" spans="1:18" x14ac:dyDescent="0.25">
      <c r="A26" s="220" t="s">
        <v>834</v>
      </c>
      <c r="B26" s="305">
        <f t="shared" si="1"/>
        <v>8.9223803781385929</v>
      </c>
      <c r="C26" s="302">
        <f t="shared" si="1"/>
        <v>6.0965367323748829</v>
      </c>
    </row>
    <row r="27" spans="1:18" x14ac:dyDescent="0.25">
      <c r="A27" s="308" t="s">
        <v>835</v>
      </c>
      <c r="B27" s="306">
        <f t="shared" si="1"/>
        <v>7.5458137732029806</v>
      </c>
      <c r="C27" s="303">
        <f t="shared" si="1"/>
        <v>3.5094502548636752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349722</v>
      </c>
      <c r="C34" s="110">
        <v>97959</v>
      </c>
      <c r="E34" s="297" t="s">
        <v>709</v>
      </c>
      <c r="F34" s="71">
        <v>55.04</v>
      </c>
      <c r="G34" s="211"/>
      <c r="K34" s="122" t="s">
        <v>16</v>
      </c>
      <c r="L34" s="71">
        <v>2.44</v>
      </c>
      <c r="M34" s="211"/>
    </row>
    <row r="35" spans="1:16" x14ac:dyDescent="0.25">
      <c r="A35" s="202" t="s">
        <v>704</v>
      </c>
      <c r="B35" s="212">
        <v>282183</v>
      </c>
      <c r="C35" s="160">
        <v>100846</v>
      </c>
      <c r="E35" s="298" t="s">
        <v>710</v>
      </c>
      <c r="F35" s="214">
        <v>35.950000000000003</v>
      </c>
      <c r="G35" s="211"/>
      <c r="K35" s="215" t="s">
        <v>212</v>
      </c>
      <c r="L35" s="214">
        <v>2.36</v>
      </c>
      <c r="M35" s="211"/>
      <c r="N35" s="29" t="s">
        <v>876</v>
      </c>
    </row>
    <row r="36" spans="1:16" x14ac:dyDescent="0.25">
      <c r="A36" s="202" t="s">
        <v>705</v>
      </c>
      <c r="B36" s="212">
        <v>186465</v>
      </c>
      <c r="C36" s="160">
        <v>62479</v>
      </c>
      <c r="E36" s="298" t="s">
        <v>711</v>
      </c>
      <c r="F36" s="214">
        <v>7.41</v>
      </c>
      <c r="G36" s="211"/>
      <c r="K36" s="123" t="s">
        <v>213</v>
      </c>
      <c r="L36" s="73">
        <v>2.66</v>
      </c>
      <c r="M36" s="211"/>
      <c r="N36" s="288">
        <v>2022</v>
      </c>
    </row>
    <row r="37" spans="1:16" x14ac:dyDescent="0.25">
      <c r="A37" s="202" t="s">
        <v>706</v>
      </c>
      <c r="B37" s="212">
        <v>147373</v>
      </c>
      <c r="C37" s="160">
        <v>52616</v>
      </c>
      <c r="E37" s="298" t="s">
        <v>712</v>
      </c>
      <c r="F37" s="214">
        <v>1.2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46259</v>
      </c>
      <c r="C38" s="160">
        <v>26136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21744</v>
      </c>
      <c r="C39" s="111">
        <v>19488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27.246859736763053</v>
      </c>
      <c r="C44" s="301">
        <f>B34/SUM(B34:B39)*100</f>
        <v>33.83055412064472</v>
      </c>
      <c r="E44" s="217" t="s">
        <v>836</v>
      </c>
      <c r="F44" s="289">
        <f>IF(ISBLANK(F34),"",F34)</f>
        <v>55.04</v>
      </c>
    </row>
    <row r="45" spans="1:16" x14ac:dyDescent="0.25">
      <c r="A45" s="220" t="s">
        <v>825</v>
      </c>
      <c r="B45" s="305">
        <f>C35/SUM(C34:C39)*100</f>
        <v>28.049865933845865</v>
      </c>
      <c r="C45" s="302">
        <f>B35/SUM(B34:B39)*100</f>
        <v>27.297131016710104</v>
      </c>
      <c r="E45" s="286" t="s">
        <v>837</v>
      </c>
      <c r="F45" s="290">
        <f t="shared" ref="F45:F48" si="2">IF(ISBLANK(F35),"",F35)</f>
        <v>35.950000000000003</v>
      </c>
    </row>
    <row r="46" spans="1:16" x14ac:dyDescent="0.25">
      <c r="A46" s="220" t="s">
        <v>826</v>
      </c>
      <c r="B46" s="305">
        <f>C36/SUM(C34:C39)*100</f>
        <v>17.378255693639368</v>
      </c>
      <c r="C46" s="302">
        <f>B36/SUM(B34:B39)*100</f>
        <v>18.037796518680604</v>
      </c>
      <c r="E46" s="286" t="s">
        <v>838</v>
      </c>
      <c r="F46" s="290">
        <f t="shared" si="2"/>
        <v>7.41</v>
      </c>
    </row>
    <row r="47" spans="1:16" x14ac:dyDescent="0.25">
      <c r="A47" s="220" t="s">
        <v>827</v>
      </c>
      <c r="B47" s="305">
        <f>C37/SUM(C34:C39)*100</f>
        <v>14.634906153692103</v>
      </c>
      <c r="C47" s="302">
        <f>B37/SUM(B34:B39)*100</f>
        <v>14.256209939385498</v>
      </c>
      <c r="E47" s="286" t="s">
        <v>839</v>
      </c>
      <c r="F47" s="290">
        <f t="shared" si="2"/>
        <v>1.2</v>
      </c>
    </row>
    <row r="48" spans="1:16" x14ac:dyDescent="0.25">
      <c r="A48" s="220" t="s">
        <v>828</v>
      </c>
      <c r="B48" s="305">
        <f>C38/SUM(C34:C39)*100</f>
        <v>7.269612042589646</v>
      </c>
      <c r="C48" s="302">
        <f>B38/SUM(B34:B39)*100</f>
        <v>4.4748903502407744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5.4205004394699658</v>
      </c>
      <c r="C49" s="303">
        <f>B39/SUM(B34:B39)*100</f>
        <v>2.1034180543382996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27.246859736763053</v>
      </c>
      <c r="C53" s="301">
        <f>C44</f>
        <v>33.83055412064472</v>
      </c>
    </row>
    <row r="54" spans="1:3" x14ac:dyDescent="0.25">
      <c r="A54" s="220" t="s">
        <v>831</v>
      </c>
      <c r="B54" s="305">
        <f t="shared" ref="B54:C54" si="3">B45</f>
        <v>28.049865933845865</v>
      </c>
      <c r="C54" s="302">
        <f t="shared" si="3"/>
        <v>27.297131016710104</v>
      </c>
    </row>
    <row r="55" spans="1:3" x14ac:dyDescent="0.25">
      <c r="A55" s="307" t="s">
        <v>832</v>
      </c>
      <c r="B55" s="305">
        <f t="shared" ref="B55:C55" si="4">B46</f>
        <v>17.378255693639368</v>
      </c>
      <c r="C55" s="302">
        <f t="shared" si="4"/>
        <v>18.037796518680604</v>
      </c>
    </row>
    <row r="56" spans="1:3" x14ac:dyDescent="0.25">
      <c r="A56" s="220" t="s">
        <v>833</v>
      </c>
      <c r="B56" s="305">
        <f t="shared" ref="B56:C56" si="5">B47</f>
        <v>14.634906153692103</v>
      </c>
      <c r="C56" s="302">
        <f t="shared" si="5"/>
        <v>14.256209939385498</v>
      </c>
    </row>
    <row r="57" spans="1:3" x14ac:dyDescent="0.25">
      <c r="A57" s="220" t="s">
        <v>834</v>
      </c>
      <c r="B57" s="305">
        <f t="shared" ref="B57:C57" si="6">B48</f>
        <v>7.269612042589646</v>
      </c>
      <c r="C57" s="302">
        <f t="shared" si="6"/>
        <v>4.4748903502407744</v>
      </c>
    </row>
    <row r="58" spans="1:3" x14ac:dyDescent="0.25">
      <c r="A58" s="308" t="s">
        <v>835</v>
      </c>
      <c r="B58" s="306">
        <f t="shared" ref="B58:C58" si="7">B49</f>
        <v>5.4205004394699658</v>
      </c>
      <c r="C58" s="303">
        <f t="shared" si="7"/>
        <v>2.1034180543382996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2024-04-26T07:40:43Z</dcterms:modified>
</cp:coreProperties>
</file>